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LLY_27_11_2021\Desktop\ANTONIO_NARINO\PROYECTOS DE GRADO\PROYECTOS DE GRADO 2021-2\ENTREGA DE PROYECTOS\JEUS Y BRENDA\"/>
    </mc:Choice>
  </mc:AlternateContent>
  <bookViews>
    <workbookView xWindow="0" yWindow="0" windowWidth="20490" windowHeight="7455" tabRatio="884" firstSheet="3" activeTab="3"/>
  </bookViews>
  <sheets>
    <sheet name="Descripciones - GTC-45" sheetId="2" r:id="rId1"/>
    <sheet name="Matriz GTC 45" sheetId="4" state="hidden" r:id="rId2"/>
    <sheet name="Información" sheetId="5" r:id="rId3"/>
    <sheet name="Gte gral" sheetId="7" r:id="rId4"/>
    <sheet name="Gte Comercial" sheetId="19" r:id="rId5"/>
    <sheet name="contador" sheetId="23" r:id="rId6"/>
    <sheet name="Gte Admininstrativo" sheetId="20" r:id="rId7"/>
    <sheet name="secretaria" sheetId="21" r:id="rId8"/>
    <sheet name="Coordinadorde mantenimiento" sheetId="24" r:id="rId9"/>
    <sheet name="Oficios Varios" sheetId="18" r:id="rId10"/>
    <sheet name="Jefe HSEQ" sheetId="10" r:id="rId11"/>
    <sheet name="Hoja1" sheetId="14" r:id="rId12"/>
    <sheet name="Hoja4" sheetId="15" state="hidden" r:id="rId13"/>
  </sheets>
  <definedNames>
    <definedName name="_xlnm._FilterDatabase" localSheetId="5" hidden="1">contador!$F$3:$AA$12</definedName>
    <definedName name="_xlnm._FilterDatabase" localSheetId="8" hidden="1">'Coordinadorde mantenimiento'!$F$3:$AA$5</definedName>
    <definedName name="_xlnm._FilterDatabase" localSheetId="6" hidden="1">'Gte Admininstrativo'!$F$3:$AA$11</definedName>
    <definedName name="_xlnm._FilterDatabase" localSheetId="4" hidden="1">'Gte Comercial'!$F$3:$AA$14</definedName>
    <definedName name="_xlnm._FilterDatabase" localSheetId="3" hidden="1">'Gte gral'!$F$3:$AA$17</definedName>
    <definedName name="_xlnm._FilterDatabase" localSheetId="10" hidden="1">'Jefe HSEQ'!$G$3:$AA$5</definedName>
    <definedName name="_xlnm._FilterDatabase" localSheetId="1" hidden="1">'Matriz GTC 45'!$B$1:$AB$372</definedName>
    <definedName name="_xlnm._FilterDatabase" localSheetId="9" hidden="1">'Oficios Varios'!$F$3:$AA$5</definedName>
    <definedName name="_xlnm._FilterDatabase" localSheetId="7" hidden="1">secretaria!$F$3:$AA$12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4" l="1"/>
  <c r="F30" i="7"/>
  <c r="F29" i="7"/>
  <c r="F28" i="7"/>
  <c r="N17" i="24"/>
  <c r="O17" i="24" s="1"/>
  <c r="N11" i="23"/>
  <c r="O11" i="23" s="1"/>
  <c r="Q11" i="23"/>
  <c r="S11" i="23" s="1"/>
  <c r="R11" i="23"/>
  <c r="N12" i="23"/>
  <c r="O12" i="23" s="1"/>
  <c r="N18" i="24"/>
  <c r="Q18" i="24" s="1"/>
  <c r="N16" i="24"/>
  <c r="Q16" i="24" s="1"/>
  <c r="N15" i="24"/>
  <c r="Q15" i="24" s="1"/>
  <c r="S15" i="24" s="1"/>
  <c r="N14" i="24"/>
  <c r="O14" i="24" s="1"/>
  <c r="N13" i="24"/>
  <c r="Q13" i="24" s="1"/>
  <c r="N12" i="24"/>
  <c r="O12" i="24" s="1"/>
  <c r="N11" i="24"/>
  <c r="O11" i="24" s="1"/>
  <c r="N10" i="24"/>
  <c r="Q10" i="24" s="1"/>
  <c r="N9" i="24"/>
  <c r="Q9" i="24" s="1"/>
  <c r="N8" i="24"/>
  <c r="Q8" i="24" s="1"/>
  <c r="S8" i="24" s="1"/>
  <c r="Q7" i="24"/>
  <c r="N6" i="24"/>
  <c r="Q6" i="24" s="1"/>
  <c r="N5" i="24"/>
  <c r="O5" i="24" s="1"/>
  <c r="N4" i="24"/>
  <c r="O4" i="24" s="1"/>
  <c r="N13" i="23"/>
  <c r="Q13" i="23" s="1"/>
  <c r="N10" i="23"/>
  <c r="Q10" i="23" s="1"/>
  <c r="N9" i="23"/>
  <c r="O9" i="23" s="1"/>
  <c r="N8" i="23"/>
  <c r="Q8" i="23" s="1"/>
  <c r="N7" i="23"/>
  <c r="Q7" i="23" s="1"/>
  <c r="N6" i="23"/>
  <c r="Q6" i="23" s="1"/>
  <c r="N5" i="23"/>
  <c r="O5" i="23" s="1"/>
  <c r="N4" i="23"/>
  <c r="Q4" i="23" s="1"/>
  <c r="N14" i="21"/>
  <c r="Q14" i="21" s="1"/>
  <c r="N13" i="21"/>
  <c r="O13" i="21" s="1"/>
  <c r="N12" i="21"/>
  <c r="Q12" i="21" s="1"/>
  <c r="N11" i="21"/>
  <c r="Q11" i="21" s="1"/>
  <c r="N10" i="21"/>
  <c r="Q10" i="21" s="1"/>
  <c r="S10" i="21" s="1"/>
  <c r="N9" i="21"/>
  <c r="Q9" i="21" s="1"/>
  <c r="N8" i="21"/>
  <c r="O8" i="21" s="1"/>
  <c r="N7" i="21"/>
  <c r="Q7" i="21" s="1"/>
  <c r="N6" i="21"/>
  <c r="Q6" i="21" s="1"/>
  <c r="Q5" i="21"/>
  <c r="S5" i="21" s="1"/>
  <c r="O5" i="21"/>
  <c r="N4" i="21"/>
  <c r="O4" i="21" s="1"/>
  <c r="N12" i="20"/>
  <c r="Q12" i="20" s="1"/>
  <c r="N11" i="20"/>
  <c r="Q11" i="20" s="1"/>
  <c r="S11" i="20" s="1"/>
  <c r="N10" i="20"/>
  <c r="O10" i="20" s="1"/>
  <c r="N9" i="20"/>
  <c r="Q9" i="20" s="1"/>
  <c r="N8" i="20"/>
  <c r="Q8" i="20" s="1"/>
  <c r="N7" i="20"/>
  <c r="Q7" i="20" s="1"/>
  <c r="N6" i="20"/>
  <c r="Q6" i="20" s="1"/>
  <c r="N5" i="20"/>
  <c r="O5" i="20" s="1"/>
  <c r="N4" i="20"/>
  <c r="Q4" i="20" s="1"/>
  <c r="N17" i="19"/>
  <c r="Q17" i="19" s="1"/>
  <c r="S17" i="19" s="1"/>
  <c r="N16" i="19"/>
  <c r="Q16" i="19" s="1"/>
  <c r="S16" i="19" s="1"/>
  <c r="N15" i="19"/>
  <c r="Q15" i="19" s="1"/>
  <c r="S15" i="19" s="1"/>
  <c r="N14" i="19"/>
  <c r="Q14" i="19" s="1"/>
  <c r="N13" i="19"/>
  <c r="O13" i="19" s="1"/>
  <c r="N12" i="19"/>
  <c r="Q12" i="19" s="1"/>
  <c r="N11" i="19"/>
  <c r="Q11" i="19" s="1"/>
  <c r="N10" i="19"/>
  <c r="Q10" i="19" s="1"/>
  <c r="S10" i="19" s="1"/>
  <c r="N9" i="19"/>
  <c r="O9" i="19" s="1"/>
  <c r="N8" i="19"/>
  <c r="Q8" i="19" s="1"/>
  <c r="Q7" i="19"/>
  <c r="Q6" i="19"/>
  <c r="S6" i="19" s="1"/>
  <c r="O6" i="19"/>
  <c r="O5" i="19"/>
  <c r="N4" i="19"/>
  <c r="O4" i="19" s="1"/>
  <c r="N17" i="18"/>
  <c r="O17" i="18" s="1"/>
  <c r="N19" i="18"/>
  <c r="Q19" i="18" s="1"/>
  <c r="R19" i="18" s="1"/>
  <c r="N18" i="18"/>
  <c r="Q18" i="18" s="1"/>
  <c r="R18" i="18" s="1"/>
  <c r="N16" i="18"/>
  <c r="Q16" i="18" s="1"/>
  <c r="R16" i="18" s="1"/>
  <c r="N15" i="18"/>
  <c r="Q15" i="18" s="1"/>
  <c r="R15" i="18" s="1"/>
  <c r="N14" i="18"/>
  <c r="Q14" i="18" s="1"/>
  <c r="R14" i="18" s="1"/>
  <c r="N13" i="18"/>
  <c r="Q13" i="18" s="1"/>
  <c r="R13" i="18" s="1"/>
  <c r="N12" i="18"/>
  <c r="Q12" i="18" s="1"/>
  <c r="R12" i="18" s="1"/>
  <c r="N11" i="18"/>
  <c r="Q11" i="18" s="1"/>
  <c r="R11" i="18" s="1"/>
  <c r="N10" i="18"/>
  <c r="Q10" i="18" s="1"/>
  <c r="R10" i="18" s="1"/>
  <c r="N9" i="18"/>
  <c r="Q9" i="18" s="1"/>
  <c r="R9" i="18" s="1"/>
  <c r="N8" i="18"/>
  <c r="Q8" i="18" s="1"/>
  <c r="R8" i="18" s="1"/>
  <c r="N7" i="18"/>
  <c r="Q7" i="18" s="1"/>
  <c r="R7" i="18" s="1"/>
  <c r="N6" i="18"/>
  <c r="Q6" i="18" s="1"/>
  <c r="R6" i="18" s="1"/>
  <c r="N5" i="18"/>
  <c r="Q5" i="18" s="1"/>
  <c r="R5" i="18" s="1"/>
  <c r="N4" i="18"/>
  <c r="Q4" i="18" s="1"/>
  <c r="R4" i="18" s="1"/>
  <c r="N5" i="10"/>
  <c r="O5" i="10" s="1"/>
  <c r="N4" i="10"/>
  <c r="Q4" i="10" s="1"/>
  <c r="R4" i="10" s="1"/>
  <c r="N16" i="10"/>
  <c r="Q16" i="10" s="1"/>
  <c r="R16" i="10" s="1"/>
  <c r="N15" i="10"/>
  <c r="Q15" i="10" s="1"/>
  <c r="R15" i="10" s="1"/>
  <c r="N14" i="10"/>
  <c r="O14" i="10" s="1"/>
  <c r="N13" i="10"/>
  <c r="Q13" i="10" s="1"/>
  <c r="R13" i="10" s="1"/>
  <c r="N12" i="10"/>
  <c r="O12" i="10" s="1"/>
  <c r="N11" i="10"/>
  <c r="Q11" i="10" s="1"/>
  <c r="R11" i="10" s="1"/>
  <c r="N10" i="10"/>
  <c r="O10" i="10" s="1"/>
  <c r="N9" i="10"/>
  <c r="Q9" i="10" s="1"/>
  <c r="R9" i="10" s="1"/>
  <c r="Q17" i="24" l="1"/>
  <c r="Q5" i="24"/>
  <c r="S5" i="24" s="1"/>
  <c r="Q4" i="21"/>
  <c r="S4" i="21" s="1"/>
  <c r="Q12" i="23"/>
  <c r="R12" i="23" s="1"/>
  <c r="S12" i="23"/>
  <c r="Q9" i="23"/>
  <c r="S9" i="23" s="1"/>
  <c r="S4" i="23"/>
  <c r="R4" i="23"/>
  <c r="O4" i="23"/>
  <c r="Q5" i="23"/>
  <c r="S5" i="23" s="1"/>
  <c r="O6" i="23"/>
  <c r="O10" i="23"/>
  <c r="O4" i="20"/>
  <c r="O15" i="24"/>
  <c r="O8" i="24"/>
  <c r="Q12" i="24"/>
  <c r="S12" i="24" s="1"/>
  <c r="Q14" i="24"/>
  <c r="R14" i="24" s="1"/>
  <c r="Q11" i="24"/>
  <c r="S11" i="24" s="1"/>
  <c r="Q4" i="24"/>
  <c r="R4" i="24" s="1"/>
  <c r="R7" i="24"/>
  <c r="S7" i="24"/>
  <c r="R16" i="24"/>
  <c r="S16" i="24"/>
  <c r="R9" i="24"/>
  <c r="S9" i="24"/>
  <c r="S13" i="24"/>
  <c r="R13" i="24"/>
  <c r="R6" i="24"/>
  <c r="S6" i="24"/>
  <c r="R10" i="24"/>
  <c r="S10" i="24"/>
  <c r="R18" i="24"/>
  <c r="S18" i="24"/>
  <c r="O6" i="24"/>
  <c r="O16" i="24"/>
  <c r="O18" i="24"/>
  <c r="O9" i="24"/>
  <c r="O7" i="24"/>
  <c r="O13" i="24"/>
  <c r="R11" i="24"/>
  <c r="R5" i="24"/>
  <c r="R8" i="24"/>
  <c r="O10" i="24"/>
  <c r="R15" i="24"/>
  <c r="R7" i="23"/>
  <c r="S7" i="23"/>
  <c r="S6" i="23"/>
  <c r="R6" i="23"/>
  <c r="R8" i="23"/>
  <c r="S8" i="23"/>
  <c r="S10" i="23"/>
  <c r="R10" i="23"/>
  <c r="S13" i="23"/>
  <c r="R13" i="23"/>
  <c r="O7" i="23"/>
  <c r="O8" i="23"/>
  <c r="S13" i="10"/>
  <c r="S11" i="10"/>
  <c r="S4" i="10"/>
  <c r="S15" i="10"/>
  <c r="S16" i="10"/>
  <c r="S9" i="10"/>
  <c r="S4" i="18"/>
  <c r="S16" i="18"/>
  <c r="S13" i="18"/>
  <c r="S10" i="18"/>
  <c r="S7" i="18"/>
  <c r="S19" i="18"/>
  <c r="S15" i="18"/>
  <c r="S12" i="18"/>
  <c r="S9" i="18"/>
  <c r="S6" i="18"/>
  <c r="S11" i="18"/>
  <c r="S18" i="18"/>
  <c r="S14" i="18"/>
  <c r="S8" i="18"/>
  <c r="S5" i="18"/>
  <c r="Q17" i="18"/>
  <c r="O8" i="20"/>
  <c r="O9" i="21"/>
  <c r="O10" i="21"/>
  <c r="Q13" i="21"/>
  <c r="S13" i="21" s="1"/>
  <c r="Q8" i="21"/>
  <c r="S8" i="21" s="1"/>
  <c r="R4" i="21"/>
  <c r="O11" i="21"/>
  <c r="O6" i="21"/>
  <c r="S6" i="21"/>
  <c r="R6" i="21"/>
  <c r="R12" i="21"/>
  <c r="S12" i="21"/>
  <c r="S9" i="21"/>
  <c r="R9" i="21"/>
  <c r="R7" i="21"/>
  <c r="S7" i="21"/>
  <c r="S11" i="21"/>
  <c r="R11" i="21"/>
  <c r="S14" i="21"/>
  <c r="R14" i="21"/>
  <c r="R5" i="21"/>
  <c r="O7" i="21"/>
  <c r="R10" i="21"/>
  <c r="O12" i="21"/>
  <c r="R13" i="21"/>
  <c r="S12" i="20"/>
  <c r="R12" i="20"/>
  <c r="Q5" i="20"/>
  <c r="O11" i="20"/>
  <c r="O6" i="20"/>
  <c r="Q10" i="20"/>
  <c r="R9" i="20"/>
  <c r="S9" i="20"/>
  <c r="R7" i="20"/>
  <c r="S7" i="20"/>
  <c r="S6" i="20"/>
  <c r="R6" i="20"/>
  <c r="S4" i="20"/>
  <c r="R4" i="20"/>
  <c r="S8" i="20"/>
  <c r="R8" i="20"/>
  <c r="O7" i="20"/>
  <c r="O9" i="20"/>
  <c r="R11" i="20"/>
  <c r="Q5" i="19"/>
  <c r="S5" i="19" s="1"/>
  <c r="O10" i="19"/>
  <c r="Q13" i="19"/>
  <c r="S13" i="19" s="1"/>
  <c r="Q9" i="19"/>
  <c r="S9" i="19" s="1"/>
  <c r="Q4" i="19"/>
  <c r="S4" i="19" s="1"/>
  <c r="O15" i="19"/>
  <c r="R14" i="19"/>
  <c r="S14" i="19"/>
  <c r="S8" i="19"/>
  <c r="R8" i="19"/>
  <c r="R11" i="19"/>
  <c r="S11" i="19"/>
  <c r="R7" i="19"/>
  <c r="S7" i="19"/>
  <c r="S12" i="19"/>
  <c r="R12" i="19"/>
  <c r="O7" i="19"/>
  <c r="O11" i="19"/>
  <c r="O14" i="19"/>
  <c r="R6" i="19"/>
  <c r="O8" i="19"/>
  <c r="R10" i="19"/>
  <c r="O12" i="19"/>
  <c r="R15" i="19"/>
  <c r="R16" i="19"/>
  <c r="R17" i="19"/>
  <c r="O4" i="18"/>
  <c r="O5" i="18"/>
  <c r="O6" i="18"/>
  <c r="O7" i="18"/>
  <c r="O8" i="18"/>
  <c r="O9" i="18"/>
  <c r="O10" i="18"/>
  <c r="O11" i="18"/>
  <c r="O12" i="18"/>
  <c r="O13" i="18"/>
  <c r="O14" i="18"/>
  <c r="O15" i="18"/>
  <c r="O16" i="18"/>
  <c r="O18" i="18"/>
  <c r="O19" i="18"/>
  <c r="O4" i="10"/>
  <c r="Q5" i="10"/>
  <c r="O15" i="10"/>
  <c r="O16" i="10"/>
  <c r="O13" i="10"/>
  <c r="Q12" i="10"/>
  <c r="O11" i="10"/>
  <c r="O9" i="10"/>
  <c r="Q10" i="10"/>
  <c r="Q14" i="10"/>
  <c r="N20" i="7"/>
  <c r="Q20" i="7" s="1"/>
  <c r="N19" i="7"/>
  <c r="Q19" i="7" s="1"/>
  <c r="R19" i="7" s="1"/>
  <c r="N18" i="7"/>
  <c r="O18" i="7" s="1"/>
  <c r="E26" i="14"/>
  <c r="E25" i="14"/>
  <c r="E24" i="14"/>
  <c r="O8" i="10"/>
  <c r="N7" i="10"/>
  <c r="O7" i="10" s="1"/>
  <c r="N6" i="10"/>
  <c r="O6" i="10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O7" i="7"/>
  <c r="Q6" i="7"/>
  <c r="R6" i="7" s="1"/>
  <c r="O6" i="7"/>
  <c r="N5" i="7"/>
  <c r="Q5" i="7" s="1"/>
  <c r="N4" i="7"/>
  <c r="Q4" i="7" s="1"/>
  <c r="S4" i="7" s="1"/>
  <c r="E27" i="14" l="1"/>
  <c r="S17" i="24"/>
  <c r="R17" i="24"/>
  <c r="R12" i="24"/>
  <c r="R9" i="23"/>
  <c r="R5" i="23"/>
  <c r="S4" i="24"/>
  <c r="S14" i="24"/>
  <c r="R10" i="10"/>
  <c r="S10" i="10"/>
  <c r="R12" i="10"/>
  <c r="S12" i="10"/>
  <c r="R5" i="10"/>
  <c r="S5" i="10"/>
  <c r="R14" i="10"/>
  <c r="S14" i="10"/>
  <c r="R17" i="18"/>
  <c r="S17" i="18"/>
  <c r="R5" i="19"/>
  <c r="R9" i="19"/>
  <c r="R13" i="19"/>
  <c r="R4" i="19"/>
  <c r="R8" i="21"/>
  <c r="S10" i="20"/>
  <c r="R10" i="20"/>
  <c r="S5" i="20"/>
  <c r="R5" i="20"/>
  <c r="S20" i="7"/>
  <c r="R20" i="7"/>
  <c r="R5" i="7"/>
  <c r="S5" i="7"/>
  <c r="S6" i="7"/>
  <c r="R4" i="7"/>
  <c r="S19" i="7"/>
  <c r="Q18" i="7"/>
  <c r="R18" i="7" s="1"/>
  <c r="Q6" i="10"/>
  <c r="Q7" i="10"/>
  <c r="Q8" i="10"/>
  <c r="O4" i="7"/>
  <c r="O5" i="7"/>
  <c r="Q7" i="7"/>
  <c r="R7" i="7" s="1"/>
  <c r="Q8" i="7"/>
  <c r="R8" i="7" s="1"/>
  <c r="Q9" i="7"/>
  <c r="R9" i="7" s="1"/>
  <c r="Q10" i="7"/>
  <c r="R10" i="7" s="1"/>
  <c r="Q11" i="7"/>
  <c r="R11" i="7" s="1"/>
  <c r="Q12" i="7"/>
  <c r="R12" i="7" s="1"/>
  <c r="Q13" i="7"/>
  <c r="R13" i="7" s="1"/>
  <c r="Q14" i="7"/>
  <c r="R14" i="7" s="1"/>
  <c r="Q15" i="7"/>
  <c r="R15" i="7" s="1"/>
  <c r="Q16" i="7"/>
  <c r="R16" i="7" s="1"/>
  <c r="Q17" i="7"/>
  <c r="R17" i="7" s="1"/>
  <c r="F26" i="14" l="1"/>
  <c r="F25" i="14"/>
  <c r="F24" i="14"/>
  <c r="R8" i="10"/>
  <c r="S8" i="10"/>
  <c r="R7" i="10"/>
  <c r="S7" i="10"/>
  <c r="R6" i="10"/>
  <c r="S6" i="10"/>
  <c r="E25" i="18"/>
  <c r="E23" i="18"/>
  <c r="S14" i="7"/>
  <c r="S10" i="7"/>
  <c r="S7" i="7"/>
  <c r="S18" i="7"/>
  <c r="S17" i="7"/>
  <c r="S13" i="7"/>
  <c r="S9" i="7"/>
  <c r="S16" i="7"/>
  <c r="S12" i="7"/>
  <c r="S8" i="7"/>
  <c r="S15" i="7"/>
  <c r="S11" i="7"/>
  <c r="O12" i="4"/>
  <c r="R12" i="4"/>
  <c r="S12" i="4" s="1"/>
  <c r="T12" i="4" s="1"/>
  <c r="O13" i="4"/>
  <c r="R13" i="4" s="1"/>
  <c r="S13" i="4" s="1"/>
  <c r="T13" i="4" s="1"/>
  <c r="O14" i="4"/>
  <c r="R14" i="4" s="1"/>
  <c r="S14" i="4"/>
  <c r="T14" i="4" s="1"/>
  <c r="O15" i="4"/>
  <c r="R15" i="4" s="1"/>
  <c r="S15" i="4" s="1"/>
  <c r="T15" i="4" s="1"/>
  <c r="O16" i="4"/>
  <c r="R16" i="4" s="1"/>
  <c r="S16" i="4"/>
  <c r="T16" i="4" s="1"/>
  <c r="O17" i="4"/>
  <c r="R17" i="4" s="1"/>
  <c r="S17" i="4" s="1"/>
  <c r="T17" i="4" s="1"/>
  <c r="O18" i="4"/>
  <c r="R18" i="4" s="1"/>
  <c r="S18" i="4"/>
  <c r="T18" i="4" s="1"/>
  <c r="O19" i="4"/>
  <c r="R19" i="4" s="1"/>
  <c r="S19" i="4" s="1"/>
  <c r="T19" i="4" s="1"/>
  <c r="O20" i="4"/>
  <c r="R20" i="4" s="1"/>
  <c r="S20" i="4"/>
  <c r="T20" i="4" s="1"/>
  <c r="O21" i="4"/>
  <c r="R21" i="4" s="1"/>
  <c r="S21" i="4" s="1"/>
  <c r="T21" i="4" s="1"/>
  <c r="O22" i="4"/>
  <c r="R22" i="4" s="1"/>
  <c r="S22" i="4"/>
  <c r="T22" i="4" s="1"/>
  <c r="O23" i="4"/>
  <c r="R23" i="4" s="1"/>
  <c r="S23" i="4" s="1"/>
  <c r="T23" i="4" s="1"/>
  <c r="O24" i="4"/>
  <c r="R24" i="4" s="1"/>
  <c r="S24" i="4"/>
  <c r="T24" i="4" s="1"/>
  <c r="O25" i="4"/>
  <c r="R25" i="4" s="1"/>
  <c r="S25" i="4" s="1"/>
  <c r="T25" i="4" s="1"/>
  <c r="O26" i="4"/>
  <c r="R26" i="4" s="1"/>
  <c r="S26" i="4"/>
  <c r="T26" i="4" s="1"/>
  <c r="O27" i="4"/>
  <c r="R27" i="4" s="1"/>
  <c r="S27" i="4" s="1"/>
  <c r="T27" i="4" s="1"/>
  <c r="O28" i="4"/>
  <c r="R28" i="4" s="1"/>
  <c r="S28" i="4"/>
  <c r="T28" i="4" s="1"/>
  <c r="O29" i="4"/>
  <c r="R29" i="4" s="1"/>
  <c r="S29" i="4" s="1"/>
  <c r="T29" i="4" s="1"/>
  <c r="O30" i="4"/>
  <c r="R30" i="4" s="1"/>
  <c r="S30" i="4"/>
  <c r="T30" i="4" s="1"/>
  <c r="O31" i="4"/>
  <c r="R31" i="4" s="1"/>
  <c r="S31" i="4" s="1"/>
  <c r="T31" i="4" s="1"/>
  <c r="O32" i="4"/>
  <c r="R32" i="4" s="1"/>
  <c r="S32" i="4"/>
  <c r="T32" i="4" s="1"/>
  <c r="O33" i="4"/>
  <c r="R33" i="4" s="1"/>
  <c r="S33" i="4" s="1"/>
  <c r="T33" i="4" s="1"/>
  <c r="O34" i="4"/>
  <c r="R34" i="4" s="1"/>
  <c r="S34" i="4"/>
  <c r="T34" i="4" s="1"/>
  <c r="O35" i="4"/>
  <c r="R35" i="4" s="1"/>
  <c r="S35" i="4" s="1"/>
  <c r="T35" i="4" s="1"/>
  <c r="O36" i="4"/>
  <c r="R36" i="4" s="1"/>
  <c r="S36" i="4"/>
  <c r="T36" i="4" s="1"/>
  <c r="O37" i="4"/>
  <c r="R37" i="4" s="1"/>
  <c r="S37" i="4" s="1"/>
  <c r="T37" i="4" s="1"/>
  <c r="O38" i="4"/>
  <c r="R38" i="4" s="1"/>
  <c r="S38" i="4"/>
  <c r="T38" i="4" s="1"/>
  <c r="O39" i="4"/>
  <c r="R39" i="4" s="1"/>
  <c r="S39" i="4" s="1"/>
  <c r="T39" i="4" s="1"/>
  <c r="O40" i="4"/>
  <c r="R40" i="4" s="1"/>
  <c r="S40" i="4"/>
  <c r="T40" i="4" s="1"/>
  <c r="O41" i="4"/>
  <c r="R41" i="4" s="1"/>
  <c r="S41" i="4" s="1"/>
  <c r="T41" i="4" s="1"/>
  <c r="O42" i="4"/>
  <c r="R42" i="4" s="1"/>
  <c r="S42" i="4"/>
  <c r="T42" i="4" s="1"/>
  <c r="O43" i="4"/>
  <c r="R43" i="4" s="1"/>
  <c r="S43" i="4" s="1"/>
  <c r="T43" i="4" s="1"/>
  <c r="O44" i="4"/>
  <c r="R44" i="4" s="1"/>
  <c r="S44" i="4"/>
  <c r="T44" i="4" s="1"/>
  <c r="O45" i="4"/>
  <c r="R45" i="4" s="1"/>
  <c r="S45" i="4" s="1"/>
  <c r="T45" i="4" s="1"/>
  <c r="O46" i="4"/>
  <c r="R46" i="4" s="1"/>
  <c r="S46" i="4"/>
  <c r="T46" i="4" s="1"/>
  <c r="O47" i="4"/>
  <c r="R47" i="4" s="1"/>
  <c r="S47" i="4" s="1"/>
  <c r="T47" i="4" s="1"/>
  <c r="O48" i="4"/>
  <c r="R48" i="4" s="1"/>
  <c r="S48" i="4"/>
  <c r="T48" i="4" s="1"/>
  <c r="O49" i="4"/>
  <c r="R49" i="4" s="1"/>
  <c r="S49" i="4" s="1"/>
  <c r="T49" i="4" s="1"/>
  <c r="O50" i="4"/>
  <c r="R50" i="4" s="1"/>
  <c r="S50" i="4"/>
  <c r="T50" i="4" s="1"/>
  <c r="O51" i="4"/>
  <c r="R51" i="4" s="1"/>
  <c r="S51" i="4" s="1"/>
  <c r="T51" i="4" s="1"/>
  <c r="O52" i="4"/>
  <c r="R52" i="4" s="1"/>
  <c r="S52" i="4"/>
  <c r="T52" i="4" s="1"/>
  <c r="O53" i="4"/>
  <c r="R53" i="4" s="1"/>
  <c r="S53" i="4" s="1"/>
  <c r="T53" i="4" s="1"/>
  <c r="O54" i="4"/>
  <c r="R54" i="4" s="1"/>
  <c r="S54" i="4"/>
  <c r="T54" i="4" s="1"/>
  <c r="O55" i="4"/>
  <c r="R55" i="4" s="1"/>
  <c r="S55" i="4" s="1"/>
  <c r="T55" i="4" s="1"/>
  <c r="O56" i="4"/>
  <c r="P56" i="4" s="1"/>
  <c r="R56" i="4"/>
  <c r="S56" i="4" s="1"/>
  <c r="T56" i="4" s="1"/>
  <c r="O57" i="4"/>
  <c r="R57" i="4" s="1"/>
  <c r="S57" i="4" s="1"/>
  <c r="T57" i="4" s="1"/>
  <c r="O58" i="4"/>
  <c r="P58" i="4" s="1"/>
  <c r="R58" i="4"/>
  <c r="S58" i="4" s="1"/>
  <c r="T58" i="4" s="1"/>
  <c r="O59" i="4"/>
  <c r="R59" i="4" s="1"/>
  <c r="S59" i="4" s="1"/>
  <c r="T59" i="4" s="1"/>
  <c r="O60" i="4"/>
  <c r="P60" i="4" s="1"/>
  <c r="R60" i="4"/>
  <c r="S60" i="4" s="1"/>
  <c r="T60" i="4" s="1"/>
  <c r="O61" i="4"/>
  <c r="R61" i="4" s="1"/>
  <c r="S61" i="4" s="1"/>
  <c r="T61" i="4" s="1"/>
  <c r="P12" i="4"/>
  <c r="P51" i="4"/>
  <c r="P52" i="4"/>
  <c r="P61" i="4"/>
  <c r="P57" i="4"/>
  <c r="P55" i="4"/>
  <c r="P53" i="4"/>
  <c r="P50" i="4"/>
  <c r="P49" i="4"/>
  <c r="P48" i="4"/>
  <c r="P41" i="4"/>
  <c r="P47" i="4"/>
  <c r="P46" i="4"/>
  <c r="P45" i="4"/>
  <c r="P13" i="4"/>
  <c r="P18" i="4"/>
  <c r="P44" i="4"/>
  <c r="P43" i="4"/>
  <c r="P40" i="4"/>
  <c r="P29" i="4"/>
  <c r="P23" i="4"/>
  <c r="P14" i="4"/>
  <c r="P35" i="4"/>
  <c r="P37" i="4"/>
  <c r="P39" i="4"/>
  <c r="P38" i="4"/>
  <c r="P36" i="4"/>
  <c r="P34" i="4"/>
  <c r="P33" i="4"/>
  <c r="P28" i="4"/>
  <c r="P32" i="4"/>
  <c r="P31" i="4"/>
  <c r="P30" i="4"/>
  <c r="P26" i="4"/>
  <c r="P27" i="4"/>
  <c r="P25" i="4"/>
  <c r="P22" i="4"/>
  <c r="P24" i="4"/>
  <c r="P21" i="4"/>
  <c r="P20" i="4"/>
  <c r="P19" i="4"/>
  <c r="P17" i="4"/>
  <c r="P16" i="4"/>
  <c r="P15" i="4"/>
  <c r="P62" i="4"/>
  <c r="S62" i="4"/>
  <c r="T62" i="4" s="1"/>
  <c r="P63" i="4"/>
  <c r="S63" i="4"/>
  <c r="T63" i="4"/>
  <c r="P64" i="4"/>
  <c r="S64" i="4"/>
  <c r="T64" i="4" s="1"/>
  <c r="P65" i="4"/>
  <c r="S65" i="4"/>
  <c r="T65" i="4" s="1"/>
  <c r="P66" i="4"/>
  <c r="S66" i="4"/>
  <c r="T66" i="4" s="1"/>
  <c r="P67" i="4"/>
  <c r="S67" i="4"/>
  <c r="T67" i="4"/>
  <c r="P68" i="4"/>
  <c r="S68" i="4"/>
  <c r="T68" i="4" s="1"/>
  <c r="P69" i="4"/>
  <c r="S69" i="4"/>
  <c r="T69" i="4"/>
  <c r="P70" i="4"/>
  <c r="S70" i="4"/>
  <c r="T70" i="4" s="1"/>
  <c r="P71" i="4"/>
  <c r="S71" i="4"/>
  <c r="T71" i="4"/>
  <c r="P72" i="4"/>
  <c r="S72" i="4"/>
  <c r="T72" i="4" s="1"/>
  <c r="P73" i="4"/>
  <c r="S73" i="4"/>
  <c r="T73" i="4" s="1"/>
  <c r="P74" i="4"/>
  <c r="S74" i="4"/>
  <c r="T74" i="4" s="1"/>
  <c r="P75" i="4"/>
  <c r="S75" i="4"/>
  <c r="T75" i="4"/>
  <c r="P76" i="4"/>
  <c r="S76" i="4"/>
  <c r="T76" i="4" s="1"/>
  <c r="P77" i="4"/>
  <c r="S77" i="4"/>
  <c r="T77" i="4"/>
  <c r="P78" i="4"/>
  <c r="S78" i="4"/>
  <c r="T78" i="4" s="1"/>
  <c r="P79" i="4"/>
  <c r="S79" i="4"/>
  <c r="T79" i="4"/>
  <c r="P80" i="4"/>
  <c r="S80" i="4"/>
  <c r="T80" i="4" s="1"/>
  <c r="P81" i="4"/>
  <c r="S81" i="4"/>
  <c r="T81" i="4" s="1"/>
  <c r="P82" i="4"/>
  <c r="S82" i="4"/>
  <c r="T82" i="4" s="1"/>
  <c r="P83" i="4"/>
  <c r="S83" i="4"/>
  <c r="T83" i="4"/>
  <c r="P84" i="4"/>
  <c r="S84" i="4"/>
  <c r="T84" i="4" s="1"/>
  <c r="P85" i="4"/>
  <c r="S85" i="4"/>
  <c r="T85" i="4"/>
  <c r="P86" i="4"/>
  <c r="S86" i="4"/>
  <c r="T86" i="4" s="1"/>
  <c r="P87" i="4"/>
  <c r="S87" i="4"/>
  <c r="T87" i="4"/>
  <c r="P88" i="4"/>
  <c r="S88" i="4"/>
  <c r="T88" i="4" s="1"/>
  <c r="P89" i="4"/>
  <c r="S89" i="4"/>
  <c r="T89" i="4" s="1"/>
  <c r="P90" i="4"/>
  <c r="S90" i="4"/>
  <c r="T90" i="4" s="1"/>
  <c r="P91" i="4"/>
  <c r="S91" i="4"/>
  <c r="T91" i="4"/>
  <c r="P92" i="4"/>
  <c r="S92" i="4"/>
  <c r="T92" i="4" s="1"/>
  <c r="P93" i="4"/>
  <c r="S93" i="4"/>
  <c r="T93" i="4"/>
  <c r="P94" i="4"/>
  <c r="S94" i="4"/>
  <c r="T94" i="4" s="1"/>
  <c r="P95" i="4"/>
  <c r="S95" i="4"/>
  <c r="T95" i="4"/>
  <c r="P96" i="4"/>
  <c r="S96" i="4"/>
  <c r="T96" i="4" s="1"/>
  <c r="P97" i="4"/>
  <c r="S97" i="4"/>
  <c r="T97" i="4" s="1"/>
  <c r="P98" i="4"/>
  <c r="S98" i="4"/>
  <c r="T98" i="4" s="1"/>
  <c r="P99" i="4"/>
  <c r="S99" i="4"/>
  <c r="T99" i="4"/>
  <c r="P100" i="4"/>
  <c r="S100" i="4"/>
  <c r="T100" i="4" s="1"/>
  <c r="P101" i="4"/>
  <c r="S101" i="4"/>
  <c r="T101" i="4"/>
  <c r="P102" i="4"/>
  <c r="S102" i="4"/>
  <c r="T102" i="4" s="1"/>
  <c r="P103" i="4"/>
  <c r="S103" i="4"/>
  <c r="T103" i="4"/>
  <c r="P104" i="4"/>
  <c r="S104" i="4"/>
  <c r="T104" i="4" s="1"/>
  <c r="P105" i="4"/>
  <c r="S105" i="4"/>
  <c r="T105" i="4" s="1"/>
  <c r="P106" i="4"/>
  <c r="S106" i="4"/>
  <c r="T106" i="4" s="1"/>
  <c r="P107" i="4"/>
  <c r="S107" i="4"/>
  <c r="T107" i="4"/>
  <c r="P108" i="4"/>
  <c r="S108" i="4"/>
  <c r="T108" i="4" s="1"/>
  <c r="P109" i="4"/>
  <c r="S109" i="4"/>
  <c r="T109" i="4"/>
  <c r="P110" i="4"/>
  <c r="S110" i="4"/>
  <c r="T110" i="4" s="1"/>
  <c r="P111" i="4"/>
  <c r="S111" i="4"/>
  <c r="T111" i="4"/>
  <c r="P112" i="4"/>
  <c r="S112" i="4"/>
  <c r="T112" i="4" s="1"/>
  <c r="P113" i="4"/>
  <c r="S113" i="4"/>
  <c r="T113" i="4" s="1"/>
  <c r="P114" i="4"/>
  <c r="S114" i="4"/>
  <c r="T114" i="4" s="1"/>
  <c r="P115" i="4"/>
  <c r="S115" i="4"/>
  <c r="T115" i="4"/>
  <c r="P116" i="4"/>
  <c r="S116" i="4"/>
  <c r="T116" i="4" s="1"/>
  <c r="P117" i="4"/>
  <c r="S117" i="4"/>
  <c r="T117" i="4"/>
  <c r="P118" i="4"/>
  <c r="S118" i="4"/>
  <c r="T118" i="4" s="1"/>
  <c r="P119" i="4"/>
  <c r="S119" i="4"/>
  <c r="T119" i="4"/>
  <c r="P120" i="4"/>
  <c r="S120" i="4"/>
  <c r="T120" i="4" s="1"/>
  <c r="P121" i="4"/>
  <c r="S121" i="4"/>
  <c r="T121" i="4" s="1"/>
  <c r="P122" i="4"/>
  <c r="S122" i="4"/>
  <c r="T122" i="4" s="1"/>
  <c r="P123" i="4"/>
  <c r="S123" i="4"/>
  <c r="T123" i="4"/>
  <c r="P124" i="4"/>
  <c r="S124" i="4"/>
  <c r="T124" i="4" s="1"/>
  <c r="P125" i="4"/>
  <c r="S125" i="4"/>
  <c r="T125" i="4"/>
  <c r="P126" i="4"/>
  <c r="S126" i="4"/>
  <c r="T126" i="4" s="1"/>
  <c r="P127" i="4"/>
  <c r="S127" i="4"/>
  <c r="T127" i="4"/>
  <c r="P128" i="4"/>
  <c r="S128" i="4"/>
  <c r="T128" i="4" s="1"/>
  <c r="P129" i="4"/>
  <c r="S129" i="4"/>
  <c r="T129" i="4" s="1"/>
  <c r="P130" i="4"/>
  <c r="S130" i="4"/>
  <c r="T130" i="4" s="1"/>
  <c r="P131" i="4"/>
  <c r="S131" i="4"/>
  <c r="T131" i="4"/>
  <c r="P132" i="4"/>
  <c r="S132" i="4"/>
  <c r="T132" i="4" s="1"/>
  <c r="P133" i="4"/>
  <c r="S133" i="4"/>
  <c r="T133" i="4"/>
  <c r="P134" i="4"/>
  <c r="S134" i="4"/>
  <c r="T134" i="4" s="1"/>
  <c r="P135" i="4"/>
  <c r="S135" i="4"/>
  <c r="T135" i="4"/>
  <c r="P136" i="4"/>
  <c r="S136" i="4"/>
  <c r="T136" i="4" s="1"/>
  <c r="P137" i="4"/>
  <c r="S137" i="4"/>
  <c r="T137" i="4" s="1"/>
  <c r="P138" i="4"/>
  <c r="S138" i="4"/>
  <c r="T138" i="4" s="1"/>
  <c r="P139" i="4"/>
  <c r="S139" i="4"/>
  <c r="T139" i="4"/>
  <c r="P140" i="4"/>
  <c r="S140" i="4"/>
  <c r="T140" i="4" s="1"/>
  <c r="P141" i="4"/>
  <c r="S141" i="4"/>
  <c r="T141" i="4"/>
  <c r="P142" i="4"/>
  <c r="S142" i="4"/>
  <c r="T142" i="4" s="1"/>
  <c r="P143" i="4"/>
  <c r="S143" i="4"/>
  <c r="T143" i="4"/>
  <c r="P144" i="4"/>
  <c r="S144" i="4"/>
  <c r="T144" i="4" s="1"/>
  <c r="P145" i="4"/>
  <c r="S145" i="4"/>
  <c r="T145" i="4" s="1"/>
  <c r="P146" i="4"/>
  <c r="S146" i="4"/>
  <c r="T146" i="4" s="1"/>
  <c r="P147" i="4"/>
  <c r="S147" i="4"/>
  <c r="T147" i="4"/>
  <c r="P148" i="4"/>
  <c r="S148" i="4"/>
  <c r="T148" i="4" s="1"/>
  <c r="P149" i="4"/>
  <c r="S149" i="4"/>
  <c r="T149" i="4"/>
  <c r="P150" i="4"/>
  <c r="S150" i="4"/>
  <c r="T150" i="4" s="1"/>
  <c r="P151" i="4"/>
  <c r="S151" i="4"/>
  <c r="T151" i="4"/>
  <c r="P152" i="4"/>
  <c r="S152" i="4"/>
  <c r="T152" i="4" s="1"/>
  <c r="P153" i="4"/>
  <c r="S153" i="4"/>
  <c r="T153" i="4" s="1"/>
  <c r="P154" i="4"/>
  <c r="S154" i="4"/>
  <c r="T154" i="4" s="1"/>
  <c r="P155" i="4"/>
  <c r="S155" i="4"/>
  <c r="T155" i="4"/>
  <c r="P156" i="4"/>
  <c r="S156" i="4"/>
  <c r="T156" i="4" s="1"/>
  <c r="P157" i="4"/>
  <c r="S157" i="4"/>
  <c r="T157" i="4"/>
  <c r="P158" i="4"/>
  <c r="S158" i="4"/>
  <c r="T158" i="4" s="1"/>
  <c r="P159" i="4"/>
  <c r="S159" i="4"/>
  <c r="T159" i="4"/>
  <c r="P160" i="4"/>
  <c r="S160" i="4"/>
  <c r="T160" i="4" s="1"/>
  <c r="P161" i="4"/>
  <c r="S161" i="4"/>
  <c r="T161" i="4" s="1"/>
  <c r="P162" i="4"/>
  <c r="S162" i="4"/>
  <c r="T162" i="4" s="1"/>
  <c r="P163" i="4"/>
  <c r="S163" i="4"/>
  <c r="T163" i="4"/>
  <c r="P164" i="4"/>
  <c r="S164" i="4"/>
  <c r="T164" i="4" s="1"/>
  <c r="P165" i="4"/>
  <c r="S165" i="4"/>
  <c r="T165" i="4"/>
  <c r="P166" i="4"/>
  <c r="S166" i="4"/>
  <c r="T166" i="4" s="1"/>
  <c r="P167" i="4"/>
  <c r="S167" i="4"/>
  <c r="T167" i="4"/>
  <c r="P168" i="4"/>
  <c r="S168" i="4"/>
  <c r="T168" i="4" s="1"/>
  <c r="P169" i="4"/>
  <c r="S169" i="4"/>
  <c r="T169" i="4" s="1"/>
  <c r="P170" i="4"/>
  <c r="S170" i="4"/>
  <c r="T170" i="4" s="1"/>
  <c r="P171" i="4"/>
  <c r="S171" i="4"/>
  <c r="T171" i="4"/>
  <c r="P172" i="4"/>
  <c r="S172" i="4"/>
  <c r="T172" i="4" s="1"/>
  <c r="P173" i="4"/>
  <c r="S173" i="4"/>
  <c r="T173" i="4"/>
  <c r="P174" i="4"/>
  <c r="S174" i="4"/>
  <c r="T174" i="4" s="1"/>
  <c r="P175" i="4"/>
  <c r="S175" i="4"/>
  <c r="T175" i="4"/>
  <c r="P176" i="4"/>
  <c r="S176" i="4"/>
  <c r="T176" i="4" s="1"/>
  <c r="P177" i="4"/>
  <c r="S177" i="4"/>
  <c r="T177" i="4" s="1"/>
  <c r="P178" i="4"/>
  <c r="S178" i="4"/>
  <c r="T178" i="4" s="1"/>
  <c r="P179" i="4"/>
  <c r="S179" i="4"/>
  <c r="T179" i="4"/>
  <c r="P180" i="4"/>
  <c r="S180" i="4"/>
  <c r="T180" i="4" s="1"/>
  <c r="P181" i="4"/>
  <c r="S181" i="4"/>
  <c r="T181" i="4"/>
  <c r="P182" i="4"/>
  <c r="S182" i="4"/>
  <c r="T182" i="4" s="1"/>
  <c r="P183" i="4"/>
  <c r="S183" i="4"/>
  <c r="T183" i="4"/>
  <c r="P184" i="4"/>
  <c r="S184" i="4"/>
  <c r="T184" i="4" s="1"/>
  <c r="P185" i="4"/>
  <c r="S185" i="4"/>
  <c r="T185" i="4" s="1"/>
  <c r="P186" i="4"/>
  <c r="S186" i="4"/>
  <c r="T186" i="4" s="1"/>
  <c r="P187" i="4"/>
  <c r="S187" i="4"/>
  <c r="T187" i="4"/>
  <c r="P188" i="4"/>
  <c r="S188" i="4"/>
  <c r="T188" i="4" s="1"/>
  <c r="P189" i="4"/>
  <c r="S189" i="4"/>
  <c r="T189" i="4"/>
  <c r="P190" i="4"/>
  <c r="S190" i="4"/>
  <c r="T190" i="4" s="1"/>
  <c r="P191" i="4"/>
  <c r="S191" i="4"/>
  <c r="T191" i="4"/>
  <c r="P192" i="4"/>
  <c r="S192" i="4"/>
  <c r="T192" i="4" s="1"/>
  <c r="P193" i="4"/>
  <c r="S193" i="4"/>
  <c r="T193" i="4" s="1"/>
  <c r="P194" i="4"/>
  <c r="S194" i="4"/>
  <c r="T194" i="4" s="1"/>
  <c r="P195" i="4"/>
  <c r="S195" i="4"/>
  <c r="T195" i="4"/>
  <c r="P196" i="4"/>
  <c r="S196" i="4"/>
  <c r="T196" i="4" s="1"/>
  <c r="P197" i="4"/>
  <c r="S197" i="4"/>
  <c r="T197" i="4"/>
  <c r="P198" i="4"/>
  <c r="S198" i="4"/>
  <c r="T198" i="4" s="1"/>
  <c r="P199" i="4"/>
  <c r="S199" i="4"/>
  <c r="T199" i="4"/>
  <c r="P200" i="4"/>
  <c r="S200" i="4"/>
  <c r="T200" i="4" s="1"/>
  <c r="P201" i="4"/>
  <c r="S201" i="4"/>
  <c r="T201" i="4" s="1"/>
  <c r="P202" i="4"/>
  <c r="S202" i="4"/>
  <c r="T202" i="4" s="1"/>
  <c r="P203" i="4"/>
  <c r="S203" i="4"/>
  <c r="T203" i="4"/>
  <c r="P204" i="4"/>
  <c r="S204" i="4"/>
  <c r="T204" i="4" s="1"/>
  <c r="P205" i="4"/>
  <c r="S205" i="4"/>
  <c r="T205" i="4"/>
  <c r="P206" i="4"/>
  <c r="S206" i="4"/>
  <c r="T206" i="4" s="1"/>
  <c r="P207" i="4"/>
  <c r="S207" i="4"/>
  <c r="T207" i="4"/>
  <c r="P208" i="4"/>
  <c r="S208" i="4"/>
  <c r="T208" i="4" s="1"/>
  <c r="P209" i="4"/>
  <c r="S209" i="4"/>
  <c r="T209" i="4" s="1"/>
  <c r="P210" i="4"/>
  <c r="S210" i="4"/>
  <c r="T210" i="4" s="1"/>
  <c r="P211" i="4"/>
  <c r="S211" i="4"/>
  <c r="T211" i="4"/>
  <c r="P212" i="4"/>
  <c r="S212" i="4"/>
  <c r="T212" i="4" s="1"/>
  <c r="P213" i="4"/>
  <c r="S213" i="4"/>
  <c r="T213" i="4"/>
  <c r="P214" i="4"/>
  <c r="S214" i="4"/>
  <c r="T214" i="4" s="1"/>
  <c r="P215" i="4"/>
  <c r="S215" i="4"/>
  <c r="T215" i="4"/>
  <c r="P216" i="4"/>
  <c r="S216" i="4"/>
  <c r="T216" i="4" s="1"/>
  <c r="P217" i="4"/>
  <c r="S217" i="4"/>
  <c r="T217" i="4" s="1"/>
  <c r="P218" i="4"/>
  <c r="S218" i="4"/>
  <c r="T218" i="4" s="1"/>
  <c r="P219" i="4"/>
  <c r="S219" i="4"/>
  <c r="T219" i="4"/>
  <c r="P220" i="4"/>
  <c r="S220" i="4"/>
  <c r="T220" i="4" s="1"/>
  <c r="P221" i="4"/>
  <c r="S221" i="4"/>
  <c r="T221" i="4"/>
  <c r="P222" i="4"/>
  <c r="S222" i="4"/>
  <c r="T222" i="4" s="1"/>
  <c r="P223" i="4"/>
  <c r="S223" i="4"/>
  <c r="T223" i="4"/>
  <c r="P224" i="4"/>
  <c r="S224" i="4"/>
  <c r="T224" i="4" s="1"/>
  <c r="P225" i="4"/>
  <c r="S225" i="4"/>
  <c r="T225" i="4" s="1"/>
  <c r="P226" i="4"/>
  <c r="S226" i="4"/>
  <c r="T226" i="4" s="1"/>
  <c r="P227" i="4"/>
  <c r="S227" i="4"/>
  <c r="T227" i="4"/>
  <c r="P228" i="4"/>
  <c r="S228" i="4"/>
  <c r="T228" i="4" s="1"/>
  <c r="P229" i="4"/>
  <c r="S229" i="4"/>
  <c r="T229" i="4"/>
  <c r="P230" i="4"/>
  <c r="S230" i="4"/>
  <c r="T230" i="4" s="1"/>
  <c r="P231" i="4"/>
  <c r="S231" i="4"/>
  <c r="T231" i="4"/>
  <c r="P232" i="4"/>
  <c r="S232" i="4"/>
  <c r="T232" i="4" s="1"/>
  <c r="P233" i="4"/>
  <c r="S233" i="4"/>
  <c r="T233" i="4" s="1"/>
  <c r="P234" i="4"/>
  <c r="S234" i="4"/>
  <c r="T234" i="4" s="1"/>
  <c r="P235" i="4"/>
  <c r="S235" i="4"/>
  <c r="T235" i="4"/>
  <c r="P236" i="4"/>
  <c r="S236" i="4"/>
  <c r="T236" i="4" s="1"/>
  <c r="P237" i="4"/>
  <c r="S237" i="4"/>
  <c r="T237" i="4"/>
  <c r="P238" i="4"/>
  <c r="S238" i="4"/>
  <c r="T238" i="4" s="1"/>
  <c r="P239" i="4"/>
  <c r="S239" i="4"/>
  <c r="T239" i="4"/>
  <c r="P240" i="4"/>
  <c r="S240" i="4"/>
  <c r="T240" i="4" s="1"/>
  <c r="P241" i="4"/>
  <c r="S241" i="4"/>
  <c r="T241" i="4" s="1"/>
  <c r="P242" i="4"/>
  <c r="S242" i="4"/>
  <c r="T242" i="4" s="1"/>
  <c r="P243" i="4"/>
  <c r="S243" i="4"/>
  <c r="T243" i="4"/>
  <c r="P244" i="4"/>
  <c r="S244" i="4"/>
  <c r="T244" i="4" s="1"/>
  <c r="P245" i="4"/>
  <c r="S245" i="4"/>
  <c r="T245" i="4"/>
  <c r="P246" i="4"/>
  <c r="S246" i="4"/>
  <c r="T246" i="4" s="1"/>
  <c r="P247" i="4"/>
  <c r="S247" i="4"/>
  <c r="T247" i="4"/>
  <c r="P248" i="4"/>
  <c r="S248" i="4"/>
  <c r="T248" i="4" s="1"/>
  <c r="P249" i="4"/>
  <c r="S249" i="4"/>
  <c r="T249" i="4" s="1"/>
  <c r="P250" i="4"/>
  <c r="S250" i="4"/>
  <c r="T250" i="4" s="1"/>
  <c r="P251" i="4"/>
  <c r="S251" i="4"/>
  <c r="T251" i="4"/>
  <c r="P252" i="4"/>
  <c r="S252" i="4"/>
  <c r="T252" i="4" s="1"/>
  <c r="P253" i="4"/>
  <c r="S253" i="4"/>
  <c r="T253" i="4"/>
  <c r="P254" i="4"/>
  <c r="S254" i="4"/>
  <c r="T254" i="4" s="1"/>
  <c r="P255" i="4"/>
  <c r="S255" i="4"/>
  <c r="T255" i="4"/>
  <c r="P256" i="4"/>
  <c r="S256" i="4"/>
  <c r="T256" i="4" s="1"/>
  <c r="P257" i="4"/>
  <c r="S257" i="4"/>
  <c r="T257" i="4" s="1"/>
  <c r="P258" i="4"/>
  <c r="S258" i="4"/>
  <c r="T258" i="4" s="1"/>
  <c r="P259" i="4"/>
  <c r="S259" i="4"/>
  <c r="T259" i="4"/>
  <c r="P260" i="4"/>
  <c r="S260" i="4"/>
  <c r="T260" i="4" s="1"/>
  <c r="P261" i="4"/>
  <c r="S261" i="4"/>
  <c r="T261" i="4"/>
  <c r="P262" i="4"/>
  <c r="S262" i="4"/>
  <c r="T262" i="4" s="1"/>
  <c r="P263" i="4"/>
  <c r="S263" i="4"/>
  <c r="T263" i="4"/>
  <c r="P264" i="4"/>
  <c r="S264" i="4"/>
  <c r="T264" i="4" s="1"/>
  <c r="P265" i="4"/>
  <c r="S265" i="4"/>
  <c r="T265" i="4" s="1"/>
  <c r="P266" i="4"/>
  <c r="S266" i="4"/>
  <c r="T266" i="4" s="1"/>
  <c r="P267" i="4"/>
  <c r="S267" i="4"/>
  <c r="T267" i="4"/>
  <c r="P268" i="4"/>
  <c r="S268" i="4"/>
  <c r="T268" i="4" s="1"/>
  <c r="P269" i="4"/>
  <c r="S269" i="4"/>
  <c r="T269" i="4"/>
  <c r="P270" i="4"/>
  <c r="S270" i="4"/>
  <c r="T270" i="4" s="1"/>
  <c r="P271" i="4"/>
  <c r="S271" i="4"/>
  <c r="T271" i="4"/>
  <c r="P272" i="4"/>
  <c r="S272" i="4"/>
  <c r="T272" i="4" s="1"/>
  <c r="P273" i="4"/>
  <c r="S273" i="4"/>
  <c r="T273" i="4" s="1"/>
  <c r="P274" i="4"/>
  <c r="S274" i="4"/>
  <c r="T274" i="4" s="1"/>
  <c r="P275" i="4"/>
  <c r="S275" i="4"/>
  <c r="T275" i="4"/>
  <c r="P276" i="4"/>
  <c r="S276" i="4"/>
  <c r="T276" i="4" s="1"/>
  <c r="P277" i="4"/>
  <c r="S277" i="4"/>
  <c r="T277" i="4"/>
  <c r="P278" i="4"/>
  <c r="S278" i="4"/>
  <c r="T278" i="4" s="1"/>
  <c r="P279" i="4"/>
  <c r="S279" i="4"/>
  <c r="T279" i="4"/>
  <c r="P280" i="4"/>
  <c r="S280" i="4"/>
  <c r="T280" i="4" s="1"/>
  <c r="P281" i="4"/>
  <c r="S281" i="4"/>
  <c r="T281" i="4" s="1"/>
  <c r="P282" i="4"/>
  <c r="S282" i="4"/>
  <c r="T282" i="4" s="1"/>
  <c r="P283" i="4"/>
  <c r="S283" i="4"/>
  <c r="T283" i="4"/>
  <c r="P284" i="4"/>
  <c r="S284" i="4"/>
  <c r="T284" i="4" s="1"/>
  <c r="P285" i="4"/>
  <c r="S285" i="4"/>
  <c r="T285" i="4"/>
  <c r="P286" i="4"/>
  <c r="S286" i="4"/>
  <c r="T286" i="4" s="1"/>
  <c r="P287" i="4"/>
  <c r="S287" i="4"/>
  <c r="T287" i="4"/>
  <c r="P288" i="4"/>
  <c r="S288" i="4"/>
  <c r="T288" i="4" s="1"/>
  <c r="P289" i="4"/>
  <c r="S289" i="4"/>
  <c r="T289" i="4" s="1"/>
  <c r="P290" i="4"/>
  <c r="S290" i="4"/>
  <c r="T290" i="4" s="1"/>
  <c r="P291" i="4"/>
  <c r="S291" i="4"/>
  <c r="T291" i="4"/>
  <c r="P292" i="4"/>
  <c r="S292" i="4"/>
  <c r="T292" i="4" s="1"/>
  <c r="P293" i="4"/>
  <c r="S293" i="4"/>
  <c r="T293" i="4"/>
  <c r="P294" i="4"/>
  <c r="S294" i="4"/>
  <c r="T294" i="4" s="1"/>
  <c r="P295" i="4"/>
  <c r="S295" i="4"/>
  <c r="T295" i="4"/>
  <c r="P296" i="4"/>
  <c r="S296" i="4"/>
  <c r="T296" i="4" s="1"/>
  <c r="P297" i="4"/>
  <c r="S297" i="4"/>
  <c r="T297" i="4" s="1"/>
  <c r="P298" i="4"/>
  <c r="S298" i="4"/>
  <c r="T298" i="4" s="1"/>
  <c r="P299" i="4"/>
  <c r="S299" i="4"/>
  <c r="T299" i="4"/>
  <c r="P300" i="4"/>
  <c r="S300" i="4"/>
  <c r="T300" i="4" s="1"/>
  <c r="P301" i="4"/>
  <c r="S301" i="4"/>
  <c r="T301" i="4"/>
  <c r="P302" i="4"/>
  <c r="S302" i="4"/>
  <c r="T302" i="4" s="1"/>
  <c r="P303" i="4"/>
  <c r="S303" i="4"/>
  <c r="T303" i="4"/>
  <c r="P304" i="4"/>
  <c r="S304" i="4"/>
  <c r="T304" i="4" s="1"/>
  <c r="P305" i="4"/>
  <c r="S305" i="4"/>
  <c r="T305" i="4" s="1"/>
  <c r="P306" i="4"/>
  <c r="S306" i="4"/>
  <c r="T306" i="4" s="1"/>
  <c r="P307" i="4"/>
  <c r="S307" i="4"/>
  <c r="T307" i="4"/>
  <c r="P308" i="4"/>
  <c r="S308" i="4"/>
  <c r="T308" i="4" s="1"/>
  <c r="P309" i="4"/>
  <c r="S309" i="4"/>
  <c r="T309" i="4"/>
  <c r="P310" i="4"/>
  <c r="S310" i="4"/>
  <c r="T310" i="4" s="1"/>
  <c r="P311" i="4"/>
  <c r="S311" i="4"/>
  <c r="T311" i="4"/>
  <c r="P312" i="4"/>
  <c r="S312" i="4"/>
  <c r="T312" i="4" s="1"/>
  <c r="P313" i="4"/>
  <c r="S313" i="4"/>
  <c r="T313" i="4" s="1"/>
  <c r="P314" i="4"/>
  <c r="S314" i="4"/>
  <c r="T314" i="4" s="1"/>
  <c r="P315" i="4"/>
  <c r="S315" i="4"/>
  <c r="T315" i="4"/>
  <c r="P316" i="4"/>
  <c r="S316" i="4"/>
  <c r="T316" i="4" s="1"/>
  <c r="P317" i="4"/>
  <c r="S317" i="4"/>
  <c r="T317" i="4"/>
  <c r="P318" i="4"/>
  <c r="S318" i="4"/>
  <c r="T318" i="4" s="1"/>
  <c r="P319" i="4"/>
  <c r="S319" i="4"/>
  <c r="T319" i="4"/>
  <c r="P320" i="4"/>
  <c r="S320" i="4"/>
  <c r="T320" i="4" s="1"/>
  <c r="P321" i="4"/>
  <c r="S321" i="4"/>
  <c r="T321" i="4" s="1"/>
  <c r="P322" i="4"/>
  <c r="S322" i="4"/>
  <c r="T322" i="4" s="1"/>
  <c r="P323" i="4"/>
  <c r="S323" i="4"/>
  <c r="T323" i="4"/>
  <c r="P324" i="4"/>
  <c r="S324" i="4"/>
  <c r="T324" i="4" s="1"/>
  <c r="P325" i="4"/>
  <c r="S325" i="4"/>
  <c r="T325" i="4"/>
  <c r="P326" i="4"/>
  <c r="S326" i="4"/>
  <c r="T326" i="4" s="1"/>
  <c r="P327" i="4"/>
  <c r="S327" i="4"/>
  <c r="T327" i="4"/>
  <c r="P328" i="4"/>
  <c r="S328" i="4"/>
  <c r="T328" i="4" s="1"/>
  <c r="P329" i="4"/>
  <c r="S329" i="4"/>
  <c r="T329" i="4" s="1"/>
  <c r="P330" i="4"/>
  <c r="S330" i="4"/>
  <c r="T330" i="4" s="1"/>
  <c r="P331" i="4"/>
  <c r="S331" i="4"/>
  <c r="T331" i="4"/>
  <c r="P332" i="4"/>
  <c r="S332" i="4"/>
  <c r="T332" i="4" s="1"/>
  <c r="P333" i="4"/>
  <c r="S333" i="4"/>
  <c r="T333" i="4"/>
  <c r="P334" i="4"/>
  <c r="S334" i="4"/>
  <c r="T334" i="4" s="1"/>
  <c r="P335" i="4"/>
  <c r="S335" i="4"/>
  <c r="T335" i="4"/>
  <c r="P336" i="4"/>
  <c r="S336" i="4"/>
  <c r="T336" i="4" s="1"/>
  <c r="P337" i="4"/>
  <c r="S337" i="4"/>
  <c r="T337" i="4" s="1"/>
  <c r="P338" i="4"/>
  <c r="S338" i="4"/>
  <c r="T338" i="4" s="1"/>
  <c r="P339" i="4"/>
  <c r="S339" i="4"/>
  <c r="T339" i="4"/>
  <c r="P340" i="4"/>
  <c r="S340" i="4"/>
  <c r="T340" i="4" s="1"/>
  <c r="P341" i="4"/>
  <c r="S341" i="4"/>
  <c r="T341" i="4"/>
  <c r="P342" i="4"/>
  <c r="S342" i="4"/>
  <c r="T342" i="4" s="1"/>
  <c r="P343" i="4"/>
  <c r="S343" i="4"/>
  <c r="T343" i="4"/>
  <c r="P344" i="4"/>
  <c r="S344" i="4"/>
  <c r="T344" i="4" s="1"/>
  <c r="P345" i="4"/>
  <c r="S345" i="4"/>
  <c r="T345" i="4" s="1"/>
  <c r="P346" i="4"/>
  <c r="S346" i="4"/>
  <c r="T346" i="4" s="1"/>
  <c r="P347" i="4"/>
  <c r="S347" i="4"/>
  <c r="T347" i="4"/>
  <c r="P348" i="4"/>
  <c r="S348" i="4"/>
  <c r="T348" i="4" s="1"/>
  <c r="P349" i="4"/>
  <c r="S349" i="4"/>
  <c r="T349" i="4"/>
  <c r="P350" i="4"/>
  <c r="S350" i="4"/>
  <c r="T350" i="4" s="1"/>
  <c r="P351" i="4"/>
  <c r="S351" i="4"/>
  <c r="T351" i="4"/>
  <c r="P352" i="4"/>
  <c r="S352" i="4"/>
  <c r="T352" i="4" s="1"/>
  <c r="P353" i="4"/>
  <c r="S353" i="4"/>
  <c r="T353" i="4" s="1"/>
  <c r="P354" i="4"/>
  <c r="S354" i="4"/>
  <c r="T354" i="4" s="1"/>
  <c r="P355" i="4"/>
  <c r="S355" i="4"/>
  <c r="T355" i="4"/>
  <c r="P356" i="4"/>
  <c r="S356" i="4"/>
  <c r="T356" i="4" s="1"/>
  <c r="P357" i="4"/>
  <c r="S357" i="4"/>
  <c r="T357" i="4"/>
  <c r="P358" i="4"/>
  <c r="S358" i="4"/>
  <c r="T358" i="4" s="1"/>
  <c r="P359" i="4"/>
  <c r="S359" i="4"/>
  <c r="T359" i="4"/>
  <c r="P360" i="4"/>
  <c r="S360" i="4"/>
  <c r="T360" i="4" s="1"/>
  <c r="P361" i="4"/>
  <c r="S361" i="4"/>
  <c r="T361" i="4" s="1"/>
  <c r="P362" i="4"/>
  <c r="S362" i="4"/>
  <c r="T362" i="4" s="1"/>
  <c r="P363" i="4"/>
  <c r="S363" i="4"/>
  <c r="T363" i="4"/>
  <c r="P364" i="4"/>
  <c r="S364" i="4"/>
  <c r="T364" i="4" s="1"/>
  <c r="P365" i="4"/>
  <c r="S365" i="4"/>
  <c r="P366" i="4"/>
  <c r="S366" i="4"/>
  <c r="P367" i="4"/>
  <c r="S367" i="4"/>
  <c r="P368" i="4"/>
  <c r="S368" i="4"/>
  <c r="P369" i="4"/>
  <c r="S369" i="4"/>
  <c r="P370" i="4"/>
  <c r="S370" i="4"/>
  <c r="P371" i="4"/>
  <c r="P372" i="4"/>
  <c r="E26" i="18" l="1"/>
  <c r="P42" i="4"/>
  <c r="P54" i="4"/>
  <c r="P59" i="4"/>
</calcChain>
</file>

<file path=xl/comments1.xml><?xml version="1.0" encoding="utf-8"?>
<comments xmlns="http://schemas.openxmlformats.org/spreadsheetml/2006/main">
  <authors>
    <author>Maria Paula Zamora Ospitia</author>
  </authors>
  <commentList>
    <comment ref="W4" authorId="0" shapeId="0">
      <text>
        <r>
          <rPr>
            <b/>
            <sz val="9"/>
            <color indexed="81"/>
            <rFont val="Tahoma"/>
            <family val="2"/>
          </rPr>
          <t>Maria Paula Zamora Ospitia:</t>
        </r>
        <r>
          <rPr>
            <sz val="9"/>
            <color indexed="81"/>
            <rFont val="Tahoma"/>
            <family val="2"/>
          </rPr>
          <t xml:space="preserve">
La organización podría establecer si existe o no un requisito legal específico a la tarea que se está evaluando para tener parámetros de priorización en la implementación de las medidas de intervención.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</rPr>
          <t>Maria Paula Zamora Ospitia:</t>
        </r>
        <r>
          <rPr>
            <sz val="9"/>
            <color indexed="81"/>
            <rFont val="Tahoma"/>
            <family val="2"/>
          </rPr>
          <t xml:space="preserve">
Modificar un diseño para eliminar el peligro. 
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Maria Paula Zamora Ospitia:</t>
        </r>
        <r>
          <rPr>
            <sz val="9"/>
            <color indexed="81"/>
            <rFont val="Tahoma"/>
            <family val="2"/>
          </rPr>
          <t xml:space="preserve">
Reemplazar por un material menos peligroso o reducir la energia del sistema.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Maria Paula Zamora Ospitia:</t>
        </r>
        <r>
          <rPr>
            <sz val="9"/>
            <color indexed="81"/>
            <rFont val="Tahoma"/>
            <family val="2"/>
          </rPr>
          <t xml:space="preserve">
Instalar sistemas de ventilación, protección para las maquinas, enclavamiento, cerramientos acústicos, etc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</rPr>
          <t>Maria Paula Zamora Ospitia:</t>
        </r>
        <r>
          <rPr>
            <sz val="9"/>
            <color indexed="81"/>
            <rFont val="Tahoma"/>
            <family val="2"/>
          </rPr>
          <t xml:space="preserve">
Instalación de alarmas, procedimientos de seguridad, inspecciones de los equipos, controles de acceso, capacitación del personal.</t>
        </r>
      </text>
    </comment>
  </commentList>
</comments>
</file>

<file path=xl/sharedStrings.xml><?xml version="1.0" encoding="utf-8"?>
<sst xmlns="http://schemas.openxmlformats.org/spreadsheetml/2006/main" count="3079" uniqueCount="808">
  <si>
    <t>Proceso</t>
  </si>
  <si>
    <t>Zona/Lugar</t>
  </si>
  <si>
    <t>Actividades</t>
  </si>
  <si>
    <t>Tareas</t>
  </si>
  <si>
    <t>Descripción</t>
  </si>
  <si>
    <t>Clasificación</t>
  </si>
  <si>
    <t>Efectos posibles</t>
  </si>
  <si>
    <t>Fuente</t>
  </si>
  <si>
    <t xml:space="preserve">Nivel de consecuencias </t>
  </si>
  <si>
    <t>Interpretación del NR</t>
  </si>
  <si>
    <t>Aceptabilidad del riesgo</t>
  </si>
  <si>
    <t>Eliminación</t>
  </si>
  <si>
    <t>Sustitución</t>
  </si>
  <si>
    <t>Peligro</t>
  </si>
  <si>
    <t xml:space="preserve"> </t>
  </si>
  <si>
    <t>Descripción Niveles de daño</t>
  </si>
  <si>
    <t>Categoría del daño</t>
  </si>
  <si>
    <t>Daño leve</t>
  </si>
  <si>
    <t>Daño Moderado</t>
  </si>
  <si>
    <t>Daño Externo</t>
  </si>
  <si>
    <t>Salud</t>
  </si>
  <si>
    <t>Molestias e irritación (ej: dolor de cabeza), enfermedad temporal que produce malestar (ejemplo: diarrea)</t>
  </si>
  <si>
    <t>Enfermedades agudas o crónicas, que generan incapacidad permanente parcial, invalidez o muerte</t>
  </si>
  <si>
    <t>Enfermedades que causan incapacidad temporal,  ej: perida parcial de la audición, dermatitis, asma, desordenes de las extremidades superiores.</t>
  </si>
  <si>
    <t>Lesiones superficies heridas de poca profundidaad, 
contusiones, irritaciones del ojo por material particulado</t>
  </si>
  <si>
    <t>Laceracioes, heridas profundas, quemaduras de primer grado conmoción cerebral,
 esguinces graves, fracturas de huesos cortos</t>
  </si>
  <si>
    <t>Seguridad</t>
  </si>
  <si>
    <t>Lesiones que generan amputaciones, fracturas de hueso largas, quemaduras de segundo y tercer grado,
 alteraciones severas de mano, de columna vertebral con compromiso de la médula espinal, oculares que comprometan el campo visual y disminuyan la capacidad auditiva.</t>
  </si>
  <si>
    <t>Determinación de nivel de deficiencia</t>
  </si>
  <si>
    <t>Nivel de deficiencia</t>
  </si>
  <si>
    <t>Valor ND</t>
  </si>
  <si>
    <t>Significado</t>
  </si>
  <si>
    <t>No se asigna valor</t>
  </si>
  <si>
    <t>Muy algo (MA)</t>
  </si>
  <si>
    <t>Alto (A)</t>
  </si>
  <si>
    <t>Medio (M)</t>
  </si>
  <si>
    <t>Bajo (B)</t>
  </si>
  <si>
    <t>Se ha(n) detectado peligro(s) que determina(n) como posible la generación de incidentes o la eficacia del conjunto de medidas preventivas existentes respecto al riesgo es nula o no existente</t>
  </si>
  <si>
    <t>Se ha(n) detectado algún(os) peligro(s) que se pueden dar a lugar a incidentes significativa(s) o la eficacia del conjunto de medidas preventivas existentes es baja o ambos.</t>
  </si>
  <si>
    <t>Se han detectado peligros que puedan dar lugar a incidentes poco significativos o de menor importancia, o la eficacia del conjunto de medidas preventivas existentes es moderada, o ambos.</t>
  </si>
  <si>
    <t>No se ha detectado peligro o la eficacia del conjunto de medidas preventivas existentes es alta, o ambos. El riesgo está controlado. Estos peligros se clasifican directamente en el nivel de riesgo y de intervención cuatro (IV).</t>
  </si>
  <si>
    <t>Determinación de nivel de exposición</t>
  </si>
  <si>
    <t>Valor de NE</t>
  </si>
  <si>
    <t>Continua (EC)</t>
  </si>
  <si>
    <t>Freecuente (EF)</t>
  </si>
  <si>
    <t>Ocasional (EO)</t>
  </si>
  <si>
    <t>Esporádica (EE)</t>
  </si>
  <si>
    <t>La situación de exposición se presenta sin interrumpción o varias veces con tiempo prolongado durante la jornada laboral</t>
  </si>
  <si>
    <t>La situación de exposición se presenta varias veces durante la jornada laboral por tiempos cortos</t>
  </si>
  <si>
    <t>La situación de exposición se presenta alguna vez durante la jornada laboral y por un periodo de tiempo corto</t>
  </si>
  <si>
    <t>La situación de exposición se presenta de manera eventual</t>
  </si>
  <si>
    <t>Nivel de exposición (NE)</t>
  </si>
  <si>
    <t>Niveles de probabilidad</t>
  </si>
  <si>
    <t>MA - 40</t>
  </si>
  <si>
    <t>Nivel de deficiencia (ND)</t>
  </si>
  <si>
    <t>MA - 8</t>
  </si>
  <si>
    <t>B - 4</t>
  </si>
  <si>
    <t>A - 18</t>
  </si>
  <si>
    <t>M - 6</t>
  </si>
  <si>
    <t>MA - 30</t>
  </si>
  <si>
    <t>MA  - 24</t>
  </si>
  <si>
    <t>B - 2</t>
  </si>
  <si>
    <t>A - 12</t>
  </si>
  <si>
    <t>A - 20</t>
  </si>
  <si>
    <t>A - 10</t>
  </si>
  <si>
    <t>Nivel de probabilidad</t>
  </si>
  <si>
    <t>Valor de NP</t>
  </si>
  <si>
    <t>Muy Alto (MA)</t>
  </si>
  <si>
    <t>Entre 40 y 24</t>
  </si>
  <si>
    <t>Entre 20 y 10</t>
  </si>
  <si>
    <t>Entre 8 y 6</t>
  </si>
  <si>
    <t>Entre 4 y 2</t>
  </si>
  <si>
    <t>Situación deficiente con exposición continua, o muy deficiente con exposición frecuente. Normalmente la materialización del riesgo ocurre con frecuencia</t>
  </si>
  <si>
    <t>Situación deficiente con exposición frecuente u ocacional, o bien situación muy deficiente con exposición ocasional o esporádic.
La materialización del riesgo es posible que suceda varias veces en la vida laboral</t>
  </si>
  <si>
    <t>Situación deficiente con exposición esporádica, o bien situación mejorable con exposición continuada o frecuente.
Es posible que suceda el daño alguna vez</t>
  </si>
  <si>
    <t>Situación mejorable con exposición ocasional o esporádica, o situación sin anomalía destacable con cualquier nivel de exposición,
No es esperable que se materialice el riesgo, aunque puede ser concebible</t>
  </si>
  <si>
    <t>Significado niveles de probabilidad</t>
  </si>
  <si>
    <t>NC</t>
  </si>
  <si>
    <t>Daños personales</t>
  </si>
  <si>
    <t>Muerte (s)</t>
  </si>
  <si>
    <t>Lesiones o enfermedades graves irreparables (Incapacidad permanite parcial o invalidez)</t>
  </si>
  <si>
    <t>Lesiones o enfermedades con incapacidad laboral temporal (ITL)</t>
  </si>
  <si>
    <t>Lesiones o enfermedades que no requieren incapacidad</t>
  </si>
  <si>
    <t>Mmortal o catastrófico (M)</t>
  </si>
  <si>
    <t>Muy grave (MG)</t>
  </si>
  <si>
    <t>Grave (G)</t>
  </si>
  <si>
    <t>Leve (L)</t>
  </si>
  <si>
    <t>Niveles de probabilidad (NP)</t>
  </si>
  <si>
    <t>40-24</t>
  </si>
  <si>
    <t xml:space="preserve">20-10
</t>
  </si>
  <si>
    <t xml:space="preserve">4-2
</t>
  </si>
  <si>
    <t xml:space="preserve">8-6
</t>
  </si>
  <si>
    <t>I 
4000-2400</t>
  </si>
  <si>
    <t>I
2000-1000</t>
  </si>
  <si>
    <t>I
800-600</t>
  </si>
  <si>
    <t>II
400-200</t>
  </si>
  <si>
    <t>I
2400-1440</t>
  </si>
  <si>
    <t>I
1200-600</t>
  </si>
  <si>
    <t>II
480-360</t>
  </si>
  <si>
    <t>I
1000-600</t>
  </si>
  <si>
    <t>II
500-250</t>
  </si>
  <si>
    <t>II
200-150</t>
  </si>
  <si>
    <t>II
400-240</t>
  </si>
  <si>
    <t>II 200
                                                        100</t>
  </si>
  <si>
    <t>II240 
                                              III120</t>
  </si>
  <si>
    <t>III
80-60</t>
  </si>
  <si>
    <t xml:space="preserve">
III 40 
                                              IV 120</t>
  </si>
  <si>
    <t>III
100-50</t>
  </si>
  <si>
    <t>Niveñ de riesgo y de intervención NR = NP x NC</t>
  </si>
  <si>
    <t>Nivel de consecuencias 
(NC)</t>
  </si>
  <si>
    <t>Determinación Nivel de riesgo</t>
  </si>
  <si>
    <t>Nivel de riesgo</t>
  </si>
  <si>
    <t>Valor de NR</t>
  </si>
  <si>
    <t>I</t>
  </si>
  <si>
    <t>III</t>
  </si>
  <si>
    <t>IV</t>
  </si>
  <si>
    <t>4000-600</t>
  </si>
  <si>
    <t>500-150</t>
  </si>
  <si>
    <t>120-40</t>
  </si>
  <si>
    <t>Corregir y adoptar medidas de control de inmediato</t>
  </si>
  <si>
    <t>II</t>
  </si>
  <si>
    <t>Mejorar si es posible. Sería conveniente justificar la intervención y su rentabilidad</t>
  </si>
  <si>
    <t>Situación críticia. Suspender actividades hasta que el riesgo esté bajo control. Intervención urgente</t>
  </si>
  <si>
    <t>Mantener las medidas de control existentes, pero se deberían considerar soluciones o mejoras y se deben hacer comprobaciones periódicas para asegurar que el riesgo aún es aceptable</t>
  </si>
  <si>
    <t>Significado nivel de riesgo</t>
  </si>
  <si>
    <t>Significado Explicación</t>
  </si>
  <si>
    <t>No aceptable</t>
  </si>
  <si>
    <t>Mejorable</t>
  </si>
  <si>
    <t>Aceptable</t>
  </si>
  <si>
    <t>Situación críticia, correción urgente</t>
  </si>
  <si>
    <t>Corregir o adoptar medidas de control</t>
  </si>
  <si>
    <t>Mejorar el control existente</t>
  </si>
  <si>
    <t>No intervenir, salvo que un análisis más preciso lo justifique</t>
  </si>
  <si>
    <t xml:space="preserve">Equipos/ Elementos de protección personal </t>
  </si>
  <si>
    <t xml:space="preserve">Controles de Administrativos, Señalización, Advertencia </t>
  </si>
  <si>
    <t xml:space="preserve">Controles de Ingeniería </t>
  </si>
  <si>
    <t>Existencia Requisito legal especifico asosiado                       (Si o No)</t>
  </si>
  <si>
    <t xml:space="preserve">Peor Consecuencia </t>
  </si>
  <si>
    <t xml:space="preserve">Aceptabilidad del riesgo </t>
  </si>
  <si>
    <t>Nivel de Riesgo (NR) e intervención</t>
  </si>
  <si>
    <t>Nivel de Consecuencia</t>
  </si>
  <si>
    <t>Interpretacición del nivel de probabilidad</t>
  </si>
  <si>
    <t xml:space="preserve">Nivel de probabilidad (NDxNE) </t>
  </si>
  <si>
    <t>Nivel de Exposición</t>
  </si>
  <si>
    <t>Individuo</t>
  </si>
  <si>
    <t>Medio</t>
  </si>
  <si>
    <t>Medidas Intervención</t>
  </si>
  <si>
    <t xml:space="preserve">Valoración del riesgo </t>
  </si>
  <si>
    <t xml:space="preserve">Evaluación del riesgo </t>
  </si>
  <si>
    <t>Controles Existentes</t>
  </si>
  <si>
    <t>Rutinario   (Si o No)</t>
  </si>
  <si>
    <t>Mantener las medidas de control existentes, pero se deberían considerar soluciones o mejoras y se deben hacer comprobaciones periódicas para asegurar que el riesgo aún es aceptable.</t>
  </si>
  <si>
    <t xml:space="preserve"> 120 - 40 </t>
  </si>
  <si>
    <t>Mejorar si es posible. Sería conveniente justificar la intervención y su rentabilidad.</t>
  </si>
  <si>
    <t xml:space="preserve">500 - 150 </t>
  </si>
  <si>
    <t>Corregir y adoptar medidas de control de inmediato. Sin embargo, suspenda actividades si el nivel de riesgo está por encima o igual de 360.</t>
  </si>
  <si>
    <t xml:space="preserve"> 4 000 - 600 </t>
  </si>
  <si>
    <t>Situación crítica. Suspender actividades hasta que el riesgo esté bajo control. Intervención urgente.</t>
  </si>
  <si>
    <t xml:space="preserve"> Valor de NR </t>
  </si>
  <si>
    <t xml:space="preserve">Lesiones o enfermedades que no requieren incapacidad </t>
  </si>
  <si>
    <t xml:space="preserve">Leve </t>
  </si>
  <si>
    <t>Lesiones o enfermedades con incapacidad laboral temporal</t>
  </si>
  <si>
    <t>Grave</t>
  </si>
  <si>
    <t>Lesiones o enfermedades graves irreparables</t>
  </si>
  <si>
    <t>Muy grave</t>
  </si>
  <si>
    <t>Muerte</t>
  </si>
  <si>
    <t>Mortal o catastrofico</t>
  </si>
  <si>
    <t>Valor NC</t>
  </si>
  <si>
    <t xml:space="preserve">Significado </t>
  </si>
  <si>
    <t xml:space="preserve">Nivel de Consecuencia </t>
  </si>
  <si>
    <t>Bajo</t>
  </si>
  <si>
    <t xml:space="preserve">Situación mejorable con exposicion ocasional o esporádica, o situación sin anomalía destacable con cualquier nivel de exposición. No es esperable que se materialice el riesgo, aunque puede ser concedible. </t>
  </si>
  <si>
    <t>Situación deficienre con exposición esporádica, o bien situación mejorable con exposición continuada o frecuente. Es posible que suceda el daño alguna vez.</t>
  </si>
  <si>
    <t>Alto</t>
  </si>
  <si>
    <t xml:space="preserve">Situación deficciente con exposición frecuente u ocasional, o bien situación  muy deficiente con exposición ocasional o esporádica. La materialización del riesgo es posible que suceda varias veces en la vida laboral </t>
  </si>
  <si>
    <t xml:space="preserve">Muy alto </t>
  </si>
  <si>
    <t>Situación deficciente con exposición continua, o muy deficiente con exposición frecuente. Normalmente la materialización del riesgo no ocurre con frecuencia</t>
  </si>
  <si>
    <t>Nivel</t>
  </si>
  <si>
    <t>Valor del nivel de probabilidad</t>
  </si>
  <si>
    <t xml:space="preserve">La situación de exposición se presenta de manera eventual </t>
  </si>
  <si>
    <t>Esporádica(EE)</t>
  </si>
  <si>
    <t>La situación de exposición se presenta alguna vez duranre la jornada laboral y por un periodo de tiempo corto</t>
  </si>
  <si>
    <t>La situación de exposición se presenta  varias veces durante la jornada laboral por tiempos cortos</t>
  </si>
  <si>
    <t>Frecuente(EF)</t>
  </si>
  <si>
    <t>La situación de exposición se presenta sin interrupción o varias veces con tiempo prolongado durante la jornada laboral</t>
  </si>
  <si>
    <t>Continuar(EC)</t>
  </si>
  <si>
    <t>Valor NE</t>
  </si>
  <si>
    <t xml:space="preserve">Nivel de exposición </t>
  </si>
  <si>
    <t>No se ha detectado consecuencia alguna, o la eficacia del conjunto de medidas preventivas existentes es alta, o ambos. El riegso esta controlado.</t>
  </si>
  <si>
    <t xml:space="preserve">Bajo </t>
  </si>
  <si>
    <t>Se han detectado peligros que pueden dar lugar a consecuencias poco significativas o de menor importancia, o la eficacia del conjunto de medidas preventivas existentes es moderada, o ambos</t>
  </si>
  <si>
    <t>MEDIO</t>
  </si>
  <si>
    <t>se han detectado algúnos peligros que pueden dar lugar a consecuencias poco significativas, o la eficacia del conjunto de medidas preventivas existentes es baja, o ambos</t>
  </si>
  <si>
    <t xml:space="preserve">se han detectado peligros que determinan como posible la generación de incidentes o consecuencias muy significativas, o la eficacia del conjunto de mediddas preventivas existentes respecto al riesgo es nulao no existe, o ambos. </t>
  </si>
  <si>
    <t xml:space="preserve">Nivel de deficiencia </t>
  </si>
  <si>
    <t>Mecanico o de seguridad, ergonomico, publico</t>
  </si>
  <si>
    <t>•Conflictos interpersonales
•Altos ritmos de trabajo
•Monotonia en la tarea
•Supervisión estricta
•Capacitación insuficiente
•Sobrecarga de trabajo
•Agresiones(Clientes, jefes, compañeros)</t>
  </si>
  <si>
    <t>Psicosocial</t>
  </si>
  <si>
    <t>•Posición de pie prolongado
•Posición sentado prolongado
•Movimientos repetitivos
•Sobreesfuerzos(Levantamiento y transporte manual de cargas)
•Hiperextensión</t>
  </si>
  <si>
    <t>Biomecánicos</t>
  </si>
  <si>
    <t>•Contacto con fluidos corporales o microorganismos
•Inhalación o ingestión de microorganismos
•Contacto con macroorganismos(Roedores)
•Ingestión de alimentos contaminados</t>
  </si>
  <si>
    <t>Biologico</t>
  </si>
  <si>
    <t>•Mécanico
•Proyección de particulas 
•Contacto directo(alta y baja tensión)
•Contacto indirecto(alta y baja tensión)
•Contacto con electricidad estática
•Publico(Robos, Atracos, Secuestros)
•Tránsito
•Manipulación de Materiales
•Caidas al mismo nivel
•Trabajo en alturas
•Atrapamiento
•Contacto con objetos calientes</t>
  </si>
  <si>
    <t>Condiciones de Seguridad</t>
  </si>
  <si>
    <t>•Sismo
•Terremoto
•Vendaval
•Inundación</t>
  </si>
  <si>
    <t>Fenómenos Naturales</t>
  </si>
  <si>
    <t xml:space="preserve">Quimico </t>
  </si>
  <si>
    <t>•Ruido
•Vibración
•Radiaciones Ionizantes
•Temperaturas extremas
•Iluminación deficiente
•Iluminación en exceso</t>
  </si>
  <si>
    <t>Fisico</t>
  </si>
  <si>
    <t xml:space="preserve">Factores </t>
  </si>
  <si>
    <t xml:space="preserve"> Clasificación factores de riesgo</t>
  </si>
  <si>
    <t>Compras / Proveedores</t>
  </si>
  <si>
    <t>Contabilidad</t>
  </si>
  <si>
    <t>No</t>
  </si>
  <si>
    <t>Piso 3 oficinas administrativas</t>
  </si>
  <si>
    <t>Planeación estratégica</t>
  </si>
  <si>
    <t>Manipulación cosedora, sacaganchos, bisturi, papeleria, etc</t>
  </si>
  <si>
    <t>El personal se encuentra manipulando cajones, gavetas puertas de archivo</t>
  </si>
  <si>
    <t>Condiciones de la tarea (carga mental,  demandas emocionales, etc)</t>
  </si>
  <si>
    <t>Precipitaciones (lluvias, granizadas, heladas) puedan presentarse en epoca de invierno</t>
  </si>
  <si>
    <t>Exposicicion a virus, bacterias, hongos o parasitos presentes en el ambiente de trabajo,  por el  uso de unidades sanitarias  y loza de cafetería</t>
  </si>
  <si>
    <t>Infecciones . Reacciones alérgicas. Enfermedades infectocontagiosas</t>
  </si>
  <si>
    <t>Traumas superficiales</t>
  </si>
  <si>
    <t xml:space="preserve">Enfermedades respiratorias </t>
  </si>
  <si>
    <t>Estrés,  desconcentración,  somnolencia, dolor muscular, agotamiento físico, falta de compromiso, desmotivación, cansancio.</t>
  </si>
  <si>
    <t>Diagnosticar interna y externamente la organización</t>
  </si>
  <si>
    <t xml:space="preserve">Definir estrategias </t>
  </si>
  <si>
    <t>Realizar un plan de implementación</t>
  </si>
  <si>
    <t>Controlar y evaluar</t>
  </si>
  <si>
    <t>utilizar la herramienta SMART</t>
  </si>
  <si>
    <t>Hacer selección de estrategias según el nivel de importancia impuesto por la organización</t>
  </si>
  <si>
    <t>Hacer un cronograma    Establecer actividades a realizar                    Designar recursos a utilizar</t>
  </si>
  <si>
    <t>Gestionar indicadores          Evaluar e interpretar evaluaciones de desempeño         Tomar acciones</t>
  </si>
  <si>
    <t>Fumigación periodica</t>
  </si>
  <si>
    <t xml:space="preserve">Aseo continuo de las instalaciones </t>
  </si>
  <si>
    <t xml:space="preserve">Ninguno </t>
  </si>
  <si>
    <t>No. De expuestos</t>
  </si>
  <si>
    <t>Criterios para establecer controles</t>
  </si>
  <si>
    <t>Depresión, Transtornos de ansiedad, enfermedades cardiovasculares y úlceras</t>
  </si>
  <si>
    <t>Si</t>
  </si>
  <si>
    <t>No aceptable o Aceptable 
con control especifíco</t>
  </si>
  <si>
    <t>N/A</t>
  </si>
  <si>
    <t>Pausas activas, capacitaciones para manejo del estrés, actividades de distracción.</t>
  </si>
  <si>
    <t>Contusiones, moretones</t>
  </si>
  <si>
    <t>Cortada, amputación</t>
  </si>
  <si>
    <t>Asma, Rinitis, Laringitis, tuberculosis</t>
  </si>
  <si>
    <t>Uilización de productos antibacteriales</t>
  </si>
  <si>
    <t>E-Coli, Estafilococo, resfriados</t>
  </si>
  <si>
    <t xml:space="preserve">Buscar oportnidad de negocio </t>
  </si>
  <si>
    <t xml:space="preserve">Generar contacto entre cliente y organización </t>
  </si>
  <si>
    <t>Cierre y entrega del proyecto</t>
  </si>
  <si>
    <t xml:space="preserve">Buscar solicitudes </t>
  </si>
  <si>
    <t>Campañas de autocuidado , programas de orden y limpieza</t>
  </si>
  <si>
    <t>Programas de orden y limpieza</t>
  </si>
  <si>
    <t>Uso de protección respiratoria a los trabajadores cuando tienen virus de gripa</t>
  </si>
  <si>
    <t xml:space="preserve">Conocer solicitudes y dar a conocer fucionamiento de la organización </t>
  </si>
  <si>
    <t>Establecer un contrato</t>
  </si>
  <si>
    <t>Culminación del contrato</t>
  </si>
  <si>
    <t>Características del grupo social de trabajo (relaciones, cohesión, calidad de interacciones, trabajo en equipo</t>
  </si>
  <si>
    <t>Estrés, disminución desempeño laboral, abuso de confianza, falta de compromiso, desmotivación, cansancio.</t>
  </si>
  <si>
    <t xml:space="preserve">Actividades ludicas </t>
  </si>
  <si>
    <t>Desarrollar un acta de constitución</t>
  </si>
  <si>
    <t>Dirigir y gestionar el trabajo del proyecto</t>
  </si>
  <si>
    <t>Monitorear y Controlar el Trabajo del Proyecto</t>
  </si>
  <si>
    <t>Cerrar proyecto</t>
  </si>
  <si>
    <t>Redactar documento</t>
  </si>
  <si>
    <t>Desarrollar plan para la dirección de un proyecto</t>
  </si>
  <si>
    <t>Liderar y llevar a cabo el trabajo definido</t>
  </si>
  <si>
    <t>Dar seguimiento, revisar e informar del avance del proyecto          Controlar cambios</t>
  </si>
  <si>
    <t>Completar formalmente el proyecto</t>
  </si>
  <si>
    <t xml:space="preserve">Evaluación </t>
  </si>
  <si>
    <t>Busqueda</t>
  </si>
  <si>
    <t>Compra</t>
  </si>
  <si>
    <t>Pago</t>
  </si>
  <si>
    <t>Calificación  y comparación</t>
  </si>
  <si>
    <t>Buscar proveedores</t>
  </si>
  <si>
    <t>Facturación</t>
  </si>
  <si>
    <t>Desembolso</t>
  </si>
  <si>
    <t xml:space="preserve">Reclutamiento </t>
  </si>
  <si>
    <t>Selección</t>
  </si>
  <si>
    <t>Entrevista</t>
  </si>
  <si>
    <t>Contratación</t>
  </si>
  <si>
    <t>Capacitacion</t>
  </si>
  <si>
    <t>Nomina</t>
  </si>
  <si>
    <t>Llamar personas,filtrar, elección de personal</t>
  </si>
  <si>
    <t>Entrevistar</t>
  </si>
  <si>
    <t>Realizar contrato y firmar</t>
  </si>
  <si>
    <t>Hacer cronogramas, designar recursos, generar método y calificar</t>
  </si>
  <si>
    <t>Convocatorias, atracción de personal, captación hojas de vida</t>
  </si>
  <si>
    <t>Hacer pagos</t>
  </si>
  <si>
    <t>Desarrollo de misión, visión y políticas</t>
  </si>
  <si>
    <t>Desallorar plan de cumplimiento</t>
  </si>
  <si>
    <t>Gestionar indicadores</t>
  </si>
  <si>
    <t xml:space="preserve">Generar cumplimientos legales </t>
  </si>
  <si>
    <t>Redactar documento y publicar</t>
  </si>
  <si>
    <t>Desarrollar objetivos (Largo, mediano y corto plazo)</t>
  </si>
  <si>
    <t xml:space="preserve">Implementar e interpretar indicadores </t>
  </si>
  <si>
    <t>Presentación auditorias</t>
  </si>
  <si>
    <t>Informes</t>
  </si>
  <si>
    <t xml:space="preserve">Procesamiento y generación de informes </t>
  </si>
  <si>
    <t xml:space="preserve">Coordinación administativa </t>
  </si>
  <si>
    <t>Generación de informes</t>
  </si>
  <si>
    <t>Procesamiento de información</t>
  </si>
  <si>
    <t>Postura (prolongada mantenida, forzada, antigravitacional)</t>
  </si>
  <si>
    <t>Biólogico</t>
  </si>
  <si>
    <t>Dolor lumbar, Incomodidad, malas posturas, cansancio.</t>
  </si>
  <si>
    <t>Silla ergonómica</t>
  </si>
  <si>
    <t>Trastornos psicóticos, episodios depresivos y reacciones a estrés grave</t>
  </si>
  <si>
    <t>Silla Ergonómica</t>
  </si>
  <si>
    <t>Pausas activas</t>
  </si>
  <si>
    <t>Lesiones del sistema  muscolo-esquelético, lumbago</t>
  </si>
  <si>
    <t>Accidentes de transito: Desplazamientos fuera de oficina</t>
  </si>
  <si>
    <t>Estrés post-traumático, Quemaduras, Muerte</t>
  </si>
  <si>
    <t>Traumatismos de tejidos desde leves hasta severos, secuelas psicológicas</t>
  </si>
  <si>
    <t>Autocuidado</t>
  </si>
  <si>
    <t>Campañas de autocuidado</t>
  </si>
  <si>
    <t>Movimiento repetitivo: Las actividades de procesamiento de información implican digitación de información y manipulación de mouse.</t>
  </si>
  <si>
    <t>Síndrome del tunel carpiano, adormecimientos, calambres en extremidades superiores, desordenes de trauma acumulativo.</t>
  </si>
  <si>
    <t>Síndrome de manguito rotador,Tendinitis , lesiones en el hombro</t>
  </si>
  <si>
    <t>Sensibilzación de higine postural</t>
  </si>
  <si>
    <t>Eléctrico (alta y baja tensión, estática), Conexión y desconexion de equipos</t>
  </si>
  <si>
    <t>Descarga electrica</t>
  </si>
  <si>
    <t xml:space="preserve">Choque eléctrico, quemaduras, .                             Potencialización del riesgo de incendio.                            </t>
  </si>
  <si>
    <t>Mantenimiento de redes eléctricas</t>
  </si>
  <si>
    <t>Sensibilización de orden y aseo</t>
  </si>
  <si>
    <t>Inspeciones periodicas</t>
  </si>
  <si>
    <t>Balance general</t>
  </si>
  <si>
    <t>Estados de cuentas</t>
  </si>
  <si>
    <t>Registros contables</t>
  </si>
  <si>
    <t>Actualizar y digitar los movimientos financieros</t>
  </si>
  <si>
    <t>Facturación, cosloidación de pagos</t>
  </si>
  <si>
    <t>Desarrolar un documento</t>
  </si>
  <si>
    <t>Implementar herramientas de diagnostico (interno y externo)</t>
  </si>
  <si>
    <t>•Gases y Vapores
•Aerosoles líquidos
•Aerosoles sólidos</t>
  </si>
  <si>
    <t>Gestión logística</t>
  </si>
  <si>
    <t>Ingeniería</t>
  </si>
  <si>
    <t>RRHH</t>
  </si>
  <si>
    <t>SGI - HSE</t>
  </si>
  <si>
    <t>Ventas/Mercadeo</t>
  </si>
  <si>
    <t>Establecer especificaciones del cliente</t>
  </si>
  <si>
    <t xml:space="preserve">Esquema de vacunación </t>
  </si>
  <si>
    <t>Efecto posible</t>
  </si>
  <si>
    <t>Rutinaria (SI/NO)</t>
  </si>
  <si>
    <t>Controles existentes</t>
  </si>
  <si>
    <t>Evaluación del riesgo</t>
  </si>
  <si>
    <t>Medidas de intervención</t>
  </si>
  <si>
    <t>Interpretación NR</t>
  </si>
  <si>
    <t>Riesgo ergonómico</t>
  </si>
  <si>
    <t>Carga Dinámica</t>
  </si>
  <si>
    <t>NO</t>
  </si>
  <si>
    <t>SI</t>
  </si>
  <si>
    <t>Carga estática</t>
  </si>
  <si>
    <t>Alteraciones osteomusculares, propensión a varice, lumbalgias</t>
  </si>
  <si>
    <t>Implementar pausas activas</t>
  </si>
  <si>
    <t>Diseño de puesto</t>
  </si>
  <si>
    <t>Puestos de trabajo que obligan a mantener posturas forzadas.</t>
  </si>
  <si>
    <t>Lumbalgias, varices</t>
  </si>
  <si>
    <t>Malas posturas</t>
  </si>
  <si>
    <t>Riesgo Físico</t>
  </si>
  <si>
    <t>Ventilación</t>
  </si>
  <si>
    <t>Enfermedades respiratorias</t>
  </si>
  <si>
    <t>Ruido</t>
  </si>
  <si>
    <t>Efectos extraauditivos: cambios conductuales y del sistema autónomo</t>
  </si>
  <si>
    <t>Temperatura</t>
  </si>
  <si>
    <t>Iluminación</t>
  </si>
  <si>
    <t>Presencia de luz natural, deslumbramiento</t>
  </si>
  <si>
    <t>Fatiga visual, dolor de cabeza, menor rendimiento, mayor accidentalidad</t>
  </si>
  <si>
    <t>Riesgo Psicosocial</t>
  </si>
  <si>
    <t>Contenido de la tarea</t>
  </si>
  <si>
    <t>Alta carga laboral</t>
  </si>
  <si>
    <t>Desmotivación estrés</t>
  </si>
  <si>
    <t>Grado de responsabilidad</t>
  </si>
  <si>
    <t>Alteraciones del sistema digestivo, irritabilidad, ausentismo, mayor accidentalidad</t>
  </si>
  <si>
    <t>Trabajo repetitivo en labores cotidianas</t>
  </si>
  <si>
    <t>Riesgo eléctrico</t>
  </si>
  <si>
    <t>Baja tensión</t>
  </si>
  <si>
    <t>Incendios</t>
  </si>
  <si>
    <t>Incendio, quemaduras, muertes, pérdidas materiales</t>
  </si>
  <si>
    <t>Extintores, vías de evacuación</t>
  </si>
  <si>
    <t>Contacto directo</t>
  </si>
  <si>
    <t>Cableado sin canalizar</t>
  </si>
  <si>
    <t>Contracciones musculares, electrocución, daño cerebral</t>
  </si>
  <si>
    <t>Seguridad Industrial</t>
  </si>
  <si>
    <t>Terremotos y sismos</t>
  </si>
  <si>
    <t>movimiento de tierra por acomodación de placas tectónicas</t>
  </si>
  <si>
    <t>caídas de estructuras, heridas, atrapamientos, lesiones, muerte</t>
  </si>
  <si>
    <t>Mecánicos</t>
  </si>
  <si>
    <t>Locativos</t>
  </si>
  <si>
    <t>Falta señalización de evacuación</t>
  </si>
  <si>
    <t>atrapamiento, heridas, quemaduras, fracturas, muerte</t>
  </si>
  <si>
    <t>Orden y Aseo</t>
  </si>
  <si>
    <t>Acumulación de materiales y contaminación visual</t>
  </si>
  <si>
    <t>Bajo rendimiento</t>
  </si>
  <si>
    <t>Concentración de carga eléctrica</t>
  </si>
  <si>
    <t>Quemaduras, lesiones severas, muerte, pérdidas materiales</t>
  </si>
  <si>
    <t>Riesgo Químico</t>
  </si>
  <si>
    <t>Aerosoles, líquidos y polvo</t>
  </si>
  <si>
    <t>Sólidos</t>
  </si>
  <si>
    <t>Polvo acumulado en área de trabajo</t>
  </si>
  <si>
    <t>Irritación de las vías respiratorias</t>
  </si>
  <si>
    <t>Líquidos</t>
  </si>
  <si>
    <t xml:space="preserve">Medio </t>
  </si>
  <si>
    <t>Cargo</t>
  </si>
  <si>
    <t>Gerente General</t>
  </si>
  <si>
    <t>Factor</t>
  </si>
  <si>
    <t>Riesgo</t>
  </si>
  <si>
    <t>Gerente Comercial</t>
  </si>
  <si>
    <t>Gerente Administrativo</t>
  </si>
  <si>
    <t>Jefe HSEQ</t>
  </si>
  <si>
    <t>Secretaria</t>
  </si>
  <si>
    <t>Contador</t>
  </si>
  <si>
    <t>Jefe Producción</t>
  </si>
  <si>
    <t>Jefe personal</t>
  </si>
  <si>
    <t xml:space="preserve">II </t>
  </si>
  <si>
    <t xml:space="preserve">I </t>
  </si>
  <si>
    <t>MOLINO SAN ISIDRO DEL HUILA</t>
  </si>
  <si>
    <t>GSG-FO-08</t>
  </si>
  <si>
    <t>Versión 01</t>
  </si>
  <si>
    <t>Fecha: 04-05-2021</t>
  </si>
  <si>
    <t xml:space="preserve">Página 1 de 2 </t>
  </si>
  <si>
    <t>Muy Alto</t>
  </si>
  <si>
    <t>Oficinas administrativas</t>
  </si>
  <si>
    <t>Establecer directrices organizacionales de Molino San Isidro</t>
  </si>
  <si>
    <t xml:space="preserve">Definir los objetivos y metas anuales del sistema de gestión de la seguridad y salud en el trabajo </t>
  </si>
  <si>
    <t>Analizar las partes interesadas, el contexto de la organización y analizar el riesgos de los procesos</t>
  </si>
  <si>
    <t xml:space="preserve">Solicitar rendición de cuentas a todos los gerentes sobre el estado de los proyectos </t>
  </si>
  <si>
    <t>Presenar informes ante la junta de socios</t>
  </si>
  <si>
    <t>Aprobar el pago a proveedores</t>
  </si>
  <si>
    <t>Supervisar la formulación, ejecución y evaluación del presupuesto de los proyectos</t>
  </si>
  <si>
    <t>Asignar los recursos, financieros, técnicos y el personal necesarios para el diseño, implementación, revisión, evaluación y mejora de las medidas de prevención y control de los peligros, riesgos en SST</t>
  </si>
  <si>
    <t>Velar por la divulgacion de las políticas del sistema de seguridad y salud en el trabajo</t>
  </si>
  <si>
    <t>Cumplir los requisitos legales y de otra índole</t>
  </si>
  <si>
    <t xml:space="preserve">Cumplir las normas etablecidas por el sistema de gestión de la seguridad y salud en el trabajo </t>
  </si>
  <si>
    <t xml:space="preserve">Ejecutar y promover el consumo racional de agua y energía </t>
  </si>
  <si>
    <t>Procurar el autocuidado</t>
  </si>
  <si>
    <t>Participar en actividades de capacitación de gestión y control de riesgos</t>
  </si>
  <si>
    <t xml:space="preserve">Desarrollar y mantener relaciones político-diplomáticas con organizaciones de la industria y proveedores. </t>
  </si>
  <si>
    <t xml:space="preserve">Planificar, organizar, dirigir, controlar y evaluar la ejecución de las funciones asignada a la Gerencia de Administración, así como velar por la adecuada y eficiente ejecución del plan operativo y presupuesto del órgano a su cargo. </t>
  </si>
  <si>
    <t xml:space="preserve">Proponer al Gerente General los documentos normativos internos, necesarios para establecer marcos adecuados para la ejecución de las funciones de las unidades orgánicas que conforman la Gerencia de Administración. </t>
  </si>
  <si>
    <t xml:space="preserve">Dirigir y supervisar los procesos administrativos y de gestión de los recursos humanos del Molino. </t>
  </si>
  <si>
    <t xml:space="preserve">Supervisar las acciones de capacitación desarrolladas por el Departamento de Recursos Humanos, dirigidas a los colaboradores del Molino, en el marco de la normativa. </t>
  </si>
  <si>
    <t xml:space="preserve">Supervisar los procesos de reclutamiento, selección y contratación del personal del Molino. </t>
  </si>
  <si>
    <t>Atender al público, en forma personal o vía telefónica</t>
  </si>
  <si>
    <t>Recibir documentación de proveedores, clientes, compradores y empresas aliadas</t>
  </si>
  <si>
    <t xml:space="preserve">Solicitar y actualizar la documentación de los proveedores (Cedula del representante legal, RUT y Cámara de comercio) </t>
  </si>
  <si>
    <t>Recepción de requerimientos de empresas (EPS, Bancos, Dian, pensiones)</t>
  </si>
  <si>
    <t xml:space="preserve">Cumplir las normas establecidas por el sistema de gestión de la seguridad y salud en el trabajo </t>
  </si>
  <si>
    <t>Gestión estrategica</t>
  </si>
  <si>
    <t>escaleras sin pasa manos</t>
  </si>
  <si>
    <t xml:space="preserve">esguinces, </t>
  </si>
  <si>
    <t>Señalizacion  de rutas obstruidas y/o trabajos de intervención (aseo, mantenimiento, reparación, peligro)</t>
  </si>
  <si>
    <t>Riesgo biologico</t>
  </si>
  <si>
    <t>Cvid-19</t>
  </si>
  <si>
    <t>muerte</t>
  </si>
  <si>
    <t>Uso tapa boca N95</t>
  </si>
  <si>
    <t>imlpementacion de metodo de prorizacion de tareas y pausas activas</t>
  </si>
  <si>
    <t>instalacion de extintores según area de trabajos</t>
  </si>
  <si>
    <t>eliminar canaletas deterioradas e instalar nuevas</t>
  </si>
  <si>
    <t>elimincaicon de materiales</t>
  </si>
  <si>
    <t>compra de canecas para reciclaje adecuado</t>
  </si>
  <si>
    <t>Vacunacion de ciclo de dosis completa</t>
  </si>
  <si>
    <t>ares de produccion , almacenmiento, recibo, silos, secado</t>
  </si>
  <si>
    <t>Areas de produccion</t>
  </si>
  <si>
    <t>almacenamiento</t>
  </si>
  <si>
    <t>inspecciones planeadas sistema de mejoramiento continuo por parte de la gerencia</t>
  </si>
  <si>
    <t>Despacho</t>
  </si>
  <si>
    <t>Bodega de Almacenamiento de PT</t>
  </si>
  <si>
    <t>porteria</t>
  </si>
  <si>
    <t>Recepción</t>
  </si>
  <si>
    <t>Atención personal</t>
  </si>
  <si>
    <t>Comunicados o solicitudes gerencia</t>
  </si>
  <si>
    <t>Mejoramiento continuo</t>
  </si>
  <si>
    <t>elaorar panorama de riesgos</t>
  </si>
  <si>
    <t>produccion</t>
  </si>
  <si>
    <t>recepción</t>
  </si>
  <si>
    <t>secado</t>
  </si>
  <si>
    <t>despacho</t>
  </si>
  <si>
    <t>transporte</t>
  </si>
  <si>
    <t xml:space="preserve">fisico </t>
  </si>
  <si>
    <t>biologico</t>
  </si>
  <si>
    <t>silos</t>
  </si>
  <si>
    <t>Bodega</t>
  </si>
  <si>
    <t>sala de secado</t>
  </si>
  <si>
    <t>Patio de maniobra</t>
  </si>
  <si>
    <t>Realizacion informes</t>
  </si>
  <si>
    <t>rutas de evacuación</t>
  </si>
  <si>
    <t>uso de protectores auditivos (tipo tapon)</t>
  </si>
  <si>
    <t>inspecciones y charlas preoperacionales</t>
  </si>
  <si>
    <t>validacion de factores de cumplmeinto normativo</t>
  </si>
  <si>
    <t>invalides o la muerte, perdida miebros superiores o inferiores</t>
  </si>
  <si>
    <t>Electrico</t>
  </si>
  <si>
    <t>Cortos circuitos, quemaduas</t>
  </si>
  <si>
    <t>Enfermedades respiratorias-deshidratación</t>
  </si>
  <si>
    <t>empacado</t>
  </si>
  <si>
    <t>Resumen</t>
  </si>
  <si>
    <t>riesgo I</t>
  </si>
  <si>
    <t>RIESGO II</t>
  </si>
  <si>
    <t xml:space="preserve">RIESGO TRES </t>
  </si>
  <si>
    <t>RIESGO IV</t>
  </si>
  <si>
    <t>oficios Barios</t>
  </si>
  <si>
    <t>COVID-19</t>
  </si>
  <si>
    <t>Peligros</t>
  </si>
  <si>
    <t>Descripcón</t>
  </si>
  <si>
    <t>Postura sedente prolongada</t>
  </si>
  <si>
    <t>Biomécanico</t>
  </si>
  <si>
    <t>Diseño plan presupuestal</t>
  </si>
  <si>
    <t>Ninguno</t>
  </si>
  <si>
    <t>Nivel deficiencia (ND)</t>
  </si>
  <si>
    <t>Nivel de expocisión (NE)</t>
  </si>
  <si>
    <t>Peor Consecuecia</t>
  </si>
  <si>
    <t>Controles de ingenieria</t>
  </si>
  <si>
    <t>Controles administrativos-Señalización-advertencia</t>
  </si>
  <si>
    <t>Equipos y EPP</t>
  </si>
  <si>
    <t>Elaboracion del plan organizacional- revision de indicadores de resultados</t>
  </si>
  <si>
    <t>Revisión de informes de auditoria</t>
  </si>
  <si>
    <t>Invalidez</t>
  </si>
  <si>
    <t xml:space="preserve">Revisión  de listados </t>
  </si>
  <si>
    <t>actividades repetitivas</t>
  </si>
  <si>
    <t>BIOMECANICO</t>
  </si>
  <si>
    <t>Tendinitis, tunel del carpo</t>
  </si>
  <si>
    <t>perdida movilidad brazo</t>
  </si>
  <si>
    <t>Reuniones directivas y jefaturas</t>
  </si>
  <si>
    <t xml:space="preserve">estress, migrañas, </t>
  </si>
  <si>
    <t>psicosocial</t>
  </si>
  <si>
    <t>ispecciones planeadas</t>
  </si>
  <si>
    <t>Diseñar metas, objetivos del sgi</t>
  </si>
  <si>
    <t>Analiazar y evaluar informes</t>
  </si>
  <si>
    <t>Alteraciones del sistema digestivo, irritabilidad</t>
  </si>
  <si>
    <t>Elaborar plan esatregico de gestión</t>
  </si>
  <si>
    <t>Revision por la dirección</t>
  </si>
  <si>
    <t>analisis, eleboracion, documento</t>
  </si>
  <si>
    <t>Revisión presupuesto de formación y entrenamiento</t>
  </si>
  <si>
    <t>Incendios x baja tensión</t>
  </si>
  <si>
    <t>fisico</t>
  </si>
  <si>
    <t>revision auditorias intermas</t>
  </si>
  <si>
    <t>desplazamientos a baños</t>
  </si>
  <si>
    <t>cubrir necesidades fisiologicas</t>
  </si>
  <si>
    <t>auditorias de puntos de hidratación</t>
  </si>
  <si>
    <t>Socializar la importancia   de capacitación</t>
  </si>
  <si>
    <t>realizacion , revision y ajuste de informes</t>
  </si>
  <si>
    <t>Inpsecciones en campo</t>
  </si>
  <si>
    <t>Visitas no planificadas</t>
  </si>
  <si>
    <t>Inspecciones areas de proceso</t>
  </si>
  <si>
    <t>derrame cerebral</t>
  </si>
  <si>
    <t>migraña,</t>
  </si>
  <si>
    <t>Ninguna</t>
  </si>
  <si>
    <t xml:space="preserve">Inpecciones de despachos </t>
  </si>
  <si>
    <t>verificacion despacho producto clentes especiales</t>
  </si>
  <si>
    <t>administrativo</t>
  </si>
  <si>
    <t>Hseq</t>
  </si>
  <si>
    <t>diseño documentación</t>
  </si>
  <si>
    <t>migrañas</t>
  </si>
  <si>
    <t>flujo docmentación</t>
  </si>
  <si>
    <t>perdida memoria</t>
  </si>
  <si>
    <t>fatiga</t>
  </si>
  <si>
    <t>cefaleas</t>
  </si>
  <si>
    <t>deosrdenes estomacale</t>
  </si>
  <si>
    <t>insonnio</t>
  </si>
  <si>
    <t>Esguinces o fracturas miembros superiores</t>
  </si>
  <si>
    <t>enfermedades respiratorias</t>
  </si>
  <si>
    <t xml:space="preserve">quemaduras </t>
  </si>
  <si>
    <t>lesiones osteomusculares</t>
  </si>
  <si>
    <t>invalidez</t>
  </si>
  <si>
    <t>problemas fisicos</t>
  </si>
  <si>
    <t>Depresión</t>
  </si>
  <si>
    <t>Descompesacion estomacal</t>
  </si>
  <si>
    <t>quemaduras</t>
  </si>
  <si>
    <t>fracturas</t>
  </si>
  <si>
    <t>cngestión respiratoria</t>
  </si>
  <si>
    <t>Nro Expuestos</t>
  </si>
  <si>
    <t>proceso</t>
  </si>
  <si>
    <t>Producción</t>
  </si>
  <si>
    <t>Almacenamiento</t>
  </si>
  <si>
    <t>Descripcion</t>
  </si>
  <si>
    <t>Inspeccion visual a equipo empacador</t>
  </si>
  <si>
    <t>Control visual de empaque y sellado</t>
  </si>
  <si>
    <t>Almacenamiento producto terminado</t>
  </si>
  <si>
    <t>Transporte al hombro de producto a area de alamcenamiento</t>
  </si>
  <si>
    <t>Oficinas produccion</t>
  </si>
  <si>
    <t>Planeacion</t>
  </si>
  <si>
    <t>movilizacion areas</t>
  </si>
  <si>
    <t>Revision empaques</t>
  </si>
  <si>
    <t xml:space="preserve">Trabajo bajo presión </t>
  </si>
  <si>
    <t>Tranporte documentación, permisos, facturas</t>
  </si>
  <si>
    <t>traslado entre oficinas</t>
  </si>
  <si>
    <t>esguinces , espasmos</t>
  </si>
  <si>
    <t>Verificacion operación silos</t>
  </si>
  <si>
    <t>control de produccion</t>
  </si>
  <si>
    <t>Control de contadores y máquinas</t>
  </si>
  <si>
    <t>Ruido excesivo</t>
  </si>
  <si>
    <t>Contacto personal externo</t>
  </si>
  <si>
    <t>perdida sentidos</t>
  </si>
  <si>
    <t>almacenamiento materia prima y PP</t>
  </si>
  <si>
    <t xml:space="preserve">recibo </t>
  </si>
  <si>
    <t>almacenamientto</t>
  </si>
  <si>
    <t>alistamiento mp</t>
  </si>
  <si>
    <t>Conteo PP y MP</t>
  </si>
  <si>
    <t xml:space="preserve">Contagio </t>
  </si>
  <si>
    <t>Realizar verificacion de catn recibidas provedores</t>
  </si>
  <si>
    <t>Movieinto bultos y envases y materia prima</t>
  </si>
  <si>
    <t>esguinces,invalidez</t>
  </si>
  <si>
    <t>Verificar y descargar el mp pars el proceso</t>
  </si>
  <si>
    <t>trasladar pedidos para almacenamiento</t>
  </si>
  <si>
    <t xml:space="preserve">recibo y traslado de bultos </t>
  </si>
  <si>
    <t>acomodacion de bultos y demas materiales del proceso</t>
  </si>
  <si>
    <t xml:space="preserve">control y moitoreo proveedores, clientes, </t>
  </si>
  <si>
    <t>Apertura y cierre puerta, recicbo proveedores y clientes</t>
  </si>
  <si>
    <t>retiro de material</t>
  </si>
  <si>
    <t xml:space="preserve">limpieza area </t>
  </si>
  <si>
    <t>ruido producido por máquinas</t>
  </si>
  <si>
    <t>contacto clientes</t>
  </si>
  <si>
    <t>recibo perosnal clientes</t>
  </si>
  <si>
    <t>tarsporte de PT  para cargue</t>
  </si>
  <si>
    <t>Cargue de mula PT</t>
  </si>
  <si>
    <t>movimiento de bultos de 40 kg a mula para despacho de pedido</t>
  </si>
  <si>
    <t>desaplzamiento zona</t>
  </si>
  <si>
    <t>conteo y verificacion de despacho, precintos</t>
  </si>
  <si>
    <t xml:space="preserve">control y conteo cargue de camion, </t>
  </si>
  <si>
    <t>contacto proveedores</t>
  </si>
  <si>
    <t>atención personal externo e interno</t>
  </si>
  <si>
    <t>intercanbio de documentacion, conteo y verificacion</t>
  </si>
  <si>
    <t>Presentacion informes</t>
  </si>
  <si>
    <t>Inpseccion area oficinas</t>
  </si>
  <si>
    <t>Preentacion de informes preoperacionales</t>
  </si>
  <si>
    <t>Inspeccion visual locativas</t>
  </si>
  <si>
    <t>Aceptabilidad de l riego</t>
  </si>
  <si>
    <t>Valoracion del riesgo</t>
  </si>
  <si>
    <t>ninguno</t>
  </si>
  <si>
    <t>tapabocas</t>
  </si>
  <si>
    <t>protocolo de higiene</t>
  </si>
  <si>
    <t>inspecciones planeadas</t>
  </si>
  <si>
    <t>Verificaicon equipos de equipos contra incendios</t>
  </si>
  <si>
    <t xml:space="preserve">inspeccion fisica area </t>
  </si>
  <si>
    <t>inspeccion fisica equipos</t>
  </si>
  <si>
    <t>inpseccion locativas</t>
  </si>
  <si>
    <t>presencia de elemtnos , equipos, maquinaria del proceso</t>
  </si>
  <si>
    <t>Esguince</t>
  </si>
  <si>
    <t>afectación extremidades superiores e inferiores</t>
  </si>
  <si>
    <t>Reunion silos</t>
  </si>
  <si>
    <t>Inpseccion recicbo</t>
  </si>
  <si>
    <t>Inpseccion almacenameinto</t>
  </si>
  <si>
    <t>Inpseccion locativas</t>
  </si>
  <si>
    <t>fractura</t>
  </si>
  <si>
    <t>aplicación lista de chequeo</t>
  </si>
  <si>
    <t>verificacion condiciones de oepracion</t>
  </si>
  <si>
    <t>caida objetos, ruido</t>
  </si>
  <si>
    <t>asfixia</t>
  </si>
  <si>
    <t>axficcia</t>
  </si>
  <si>
    <t>inspeccion bodega se mp</t>
  </si>
  <si>
    <t>posturas prolongadas</t>
  </si>
  <si>
    <t>Charlas clientes, proveedores</t>
  </si>
  <si>
    <t>charla preoperacional</t>
  </si>
  <si>
    <t>contacto personal exterior</t>
  </si>
  <si>
    <t>eapasmos muscualres</t>
  </si>
  <si>
    <t>inspección locativa</t>
  </si>
  <si>
    <t>lista de chequeo de cumplmeinto de protocolos</t>
  </si>
  <si>
    <t>Charla preoperacional</t>
  </si>
  <si>
    <t>NTC- 18001-GTC 45, DECRETO 1072</t>
  </si>
  <si>
    <t>Resolucion del minesterio de salud 666 de 24 abril de 2020</t>
  </si>
  <si>
    <t>Nivel de Probailidad (NDxNE)</t>
  </si>
  <si>
    <t>Interpretación del nivel de probabilidad NP</t>
  </si>
  <si>
    <t>nivel de riesgo o aceptailidad NR</t>
  </si>
  <si>
    <t>Existencia requisito legal asociado (Si o No)</t>
  </si>
  <si>
    <t>Valoración del riesgo</t>
  </si>
  <si>
    <t>estrés</t>
  </si>
  <si>
    <t>quenadrua leve</t>
  </si>
  <si>
    <t>lista  de verificacion locativas</t>
  </si>
  <si>
    <t>si</t>
  </si>
  <si>
    <t>virosis, enferemdades cutaneas</t>
  </si>
  <si>
    <t>eeeeeeeeeeeeeeeeeeeeeeeeeeeeeeeeeeeeeeeeeeeeeeeeeeeeee{{{{{{{{{{{{{{{{{{{{{{{{{{{{{{{{{{</t>
  </si>
  <si>
    <t>s</t>
  </si>
  <si>
    <t>Lista de chequo operativo</t>
  </si>
  <si>
    <t>instalacion de sistema de iluminacion interiores  de acuerdo a parametros en recintos cerrados (lumens seguna area de trabajo), examenes de visiometria</t>
  </si>
  <si>
    <t>trabajo en casa</t>
  </si>
  <si>
    <t>Implmentacion programa de vacunación Señalizacion protocolo de lavado manos y uso de tapabocas</t>
  </si>
  <si>
    <t>insttalacion de cabina desinfección</t>
  </si>
  <si>
    <t>Instalacion de sistema de ventilacion para extraccion de material particulado</t>
  </si>
  <si>
    <t>Inspeccione planeadas</t>
  </si>
  <si>
    <t>Programa pausas activas y programa de examenes fisicos laborales</t>
  </si>
  <si>
    <t>Resolución 2346 del 11 de Julio de 2007, Resolución 1918 de 2009, Decreto 614 de 1984</t>
  </si>
  <si>
    <t>Decreto 614 de 1984</t>
  </si>
  <si>
    <t>Decreto 614 de 1984, resolución 2646 de 2008</t>
  </si>
  <si>
    <t>seguir con plan de examenes periodicos según ARL, visiometria</t>
  </si>
  <si>
    <t>Decreto 614 de 1984, resolución 2646 de 2008, resolucioon 2346 de 2007</t>
  </si>
  <si>
    <t>Rresolución 2646 de 2008, resolucion 2346 de 2007</t>
  </si>
  <si>
    <t>Rresolución 2646 de 2008, resolucion 23 46 de 2007</t>
  </si>
  <si>
    <t>Implmentar programa de manejo del estrés</t>
  </si>
  <si>
    <t>Empaquetado y canalizacion de cableado</t>
  </si>
  <si>
    <t>Decreto 614 de 1984, NTC 1461</t>
  </si>
  <si>
    <t>Decreto 614 de 1984,NTC 1461</t>
  </si>
  <si>
    <t>Lista de chequeo de umplmeinto operativpo.- incluir en frecuencia de aseo</t>
  </si>
  <si>
    <t>Decreto 614 de 1984, GTC 24</t>
  </si>
  <si>
    <t>NTC- 18001-GTC 45, DECRETO 1072, GTC 24</t>
  </si>
  <si>
    <t>Administrativo</t>
  </si>
  <si>
    <t>Dirigir y supervisar los procesos administrativos y de gestión del costo y el gasto</t>
  </si>
  <si>
    <t>Programa de manejo desastres naturales-plan de evacuacion</t>
  </si>
  <si>
    <t>Programas de formacion y capacitación sobre manejo estress-implementacion de metodo de prorizacion de tareas y pausas activas</t>
  </si>
  <si>
    <t>PRIORIZACION DE RIESGOS</t>
  </si>
  <si>
    <t>Cambio en el diseño de sillas estándar a ergonomicas, sumado a descansa pies</t>
  </si>
  <si>
    <t>Implementar pausas activas y programa de examenes fisicos laborales, programa de capcitacion en manejo de riesgos biomecanicos (ostemuscular). Hiege postural</t>
  </si>
  <si>
    <t>Implementar pausas activas y programa de examenes fisicos laborales, programa de capcitacion en manejo de riesgos biomecanicos (ostemuscular)- Hiege postural</t>
  </si>
  <si>
    <t xml:space="preserve">Implementacion de muñequera de tunel carpiano </t>
  </si>
  <si>
    <t>Decreto 614 de 1984, resolución 2646 de 2008, Ley 9 / 1979</t>
  </si>
  <si>
    <t>cambio de sistema de iluminacion  de acuerdo a parametros en recintos cerrados (lumens seguna area de trabajo),</t>
  </si>
  <si>
    <t xml:space="preserve">seguir con plan de examenes periodicos según ARL, visiometria,  examenes de visiometria, incluir en lista de chueqo de locativas, estudio de lumens permisibles </t>
  </si>
  <si>
    <t>Implmentar programa de manejo del estrés, Examenes periodicos</t>
  </si>
  <si>
    <t>Realizar capacitación sobre Higiene Postural y pausas activas, enfocado en
extremidades superiores (manos, codos, hombros)</t>
  </si>
  <si>
    <t>Resolución 2346 del 11 de Julio de 2007, Resolución 1918 de 2009, Decreto 614 de 1984, resolució 2844 de 2007</t>
  </si>
  <si>
    <t xml:space="preserve">capacitacion en emanejo de incendios, lista de chequeo areas locativas, </t>
  </si>
  <si>
    <t>Implmentacion de sistemaas de reles een circuitos elecricos</t>
  </si>
  <si>
    <t>Cambio de cableado deteriorado por uno nuevo en redes lectricas</t>
  </si>
  <si>
    <t xml:space="preserve">señalizacion de conexiones electrcias y de cableado, Capcitacion sobre manejo de redes electricas </t>
  </si>
  <si>
    <t>Intslacion alarma de sguridad en punto de encuentro</t>
  </si>
  <si>
    <t>Capacitacion sobre manejo y respuesta de peligro ssimicos- Rutas de evacuación y puto de encuentro, progframa de identificacion de riesgos, analisis de vulnerabilidad</t>
  </si>
  <si>
    <t>Resolución 2346 del 11 de Julio de 2007, Resolución 1918 de 2009, Decreto 614 de 1984, resolució 2844 de 2007, NTC 1461</t>
  </si>
  <si>
    <t>Lista de chequeo de Cumplmeinto de segregacion de rsiduos.- incluir en programa de frecuencia de aseo</t>
  </si>
  <si>
    <t>Instalacion de bateria para la calsificacion ydispocioson final de materiales contaminantes</t>
  </si>
  <si>
    <t xml:space="preserve">instkacion de sistema psamanos </t>
  </si>
  <si>
    <t>Programar y coordinar reuniones con clientes y proveedores</t>
  </si>
  <si>
    <t>Presenar informes a gerencia</t>
  </si>
  <si>
    <t>verficar archivos de informacion de correspondencia</t>
  </si>
  <si>
    <t>inpsecciones archivos</t>
  </si>
  <si>
    <t>Calidad: Auditorias no planificadas</t>
  </si>
  <si>
    <t>Calidad</t>
  </si>
  <si>
    <t>Agendamiento citas gerencia</t>
  </si>
  <si>
    <t>Planificar, coordinar reuniones al nivel estategico</t>
  </si>
  <si>
    <t>Uso monogafas, casco seguridad botas media caña punta de acero</t>
  </si>
  <si>
    <t>Implementar pausas activas y programa de examenes fisicos laborales- Hiege postural-Examenes de visiometria</t>
  </si>
  <si>
    <t>Implementar pausas activas y programa de examenes fisicos laborales- Hiege postura-caapcitación sobre manejo de cargas</t>
  </si>
  <si>
    <t>ley 9 de 1979,Decreto 1443 de 2014
Decreto ley 1295 de 1996</t>
  </si>
  <si>
    <t>Riesgo Biomecanico</t>
  </si>
  <si>
    <t>Programa manejo estrés, examenes medicos periodicos</t>
  </si>
  <si>
    <t>lista chequeo preperacional areas locativas y equipos, máquinas y herramientas, señalizacion areas, examenes auditivos, estudio de niveles de permisiblidad decibeles</t>
  </si>
  <si>
    <t>Protectores auditivos tipo copa, casco s eguridad, botas punta de acerro media caña</t>
  </si>
  <si>
    <t xml:space="preserve">
Resolución 1972 de 1990
Resolución 8321 de 1983</t>
  </si>
  <si>
    <t>insttalacion de cabina desinfección entrada produccion</t>
  </si>
  <si>
    <t>Instalacion de carcasas sonoricas para absorcion del ruido</t>
  </si>
  <si>
    <t>Protectores auditivos tipo copa, casco s eguridad, botas punta de acero media caña</t>
  </si>
  <si>
    <t>Realizar capacitación sobre Higiene Postural y pausas activas, enfocado en extremidades superiores (manos, codos, hombros), capacitacion sobre manejo  y manipulacion de cargas</t>
  </si>
  <si>
    <t>Lista de chequeo locativas, elaboracion de fichas para identificacion de riesgos y condiciones inseguras, Capacitaión primeros auxilios</t>
  </si>
  <si>
    <t xml:space="preserve">Guantes carnaza, bptas dielectricas, </t>
  </si>
  <si>
    <t>Contagio  (Covid 19)</t>
  </si>
  <si>
    <t>Contagio (Covid 19)</t>
  </si>
  <si>
    <t>biologico (Covi-19)</t>
  </si>
  <si>
    <t xml:space="preserve">Instalacion paneles de absorcion de sonido en techo </t>
  </si>
  <si>
    <t>recibo y atrencion en area de secado de proveedores</t>
  </si>
  <si>
    <t>Inspeccion preoperativa de estado flota propia</t>
  </si>
  <si>
    <t>Interaccion conductor</t>
  </si>
  <si>
    <t>intercanbio de documentacion, coinspeccion visual, entrevista</t>
  </si>
  <si>
    <t>Transporte al hombro de piezas o materiales para matto</t>
  </si>
  <si>
    <t>Implmetacion de carro para transporte de materiales, repuestos</t>
  </si>
  <si>
    <t>&lt;</t>
  </si>
  <si>
    <t>Equipos de empacado</t>
  </si>
  <si>
    <t>Equiops de empacado</t>
  </si>
  <si>
    <t>Control visual de empaque y sellado paracalibración</t>
  </si>
  <si>
    <t>Revision equipos de producto terminado</t>
  </si>
  <si>
    <t>Revision  de calidad empaques</t>
  </si>
  <si>
    <t>Verificcion plan de matto</t>
  </si>
  <si>
    <t>revision plan mttoy asignacion personal</t>
  </si>
  <si>
    <t>Verificacion y control de equipo silos y motores electricos</t>
  </si>
  <si>
    <t>Verifcacion de sistemas de arranque, paro de emergencia, ajuste de elemtnos</t>
  </si>
  <si>
    <t>Mtto de contadores</t>
  </si>
  <si>
    <t>Contacto provvedores externo (Covid 19)</t>
  </si>
  <si>
    <t>Equipo de recibo</t>
  </si>
  <si>
    <t>Verificar mtto equipos</t>
  </si>
  <si>
    <t>recibo y traslado de materiales</t>
  </si>
  <si>
    <t xml:space="preserve">mtto de basculas </t>
  </si>
  <si>
    <t>trasaldo de equipos para mtto</t>
  </si>
  <si>
    <t>Residuos</t>
  </si>
  <si>
    <t>horno conveccion</t>
  </si>
  <si>
    <t>quema de cascarrilla</t>
  </si>
  <si>
    <t>mtto horno</t>
  </si>
  <si>
    <t>mtto de horno conveccion, alturas</t>
  </si>
  <si>
    <t>muerte, quemaduras, invalidez</t>
  </si>
  <si>
    <t>Caida alturas</t>
  </si>
  <si>
    <t>Instalacion de escalera  tipo espiral para tareas de mtto en horo de conveccion</t>
  </si>
  <si>
    <t>Bodega materiales</t>
  </si>
  <si>
    <t>Cinteo de materiales e insumos para mtto</t>
  </si>
  <si>
    <t>mtto equipos secado</t>
  </si>
  <si>
    <t>mtto</t>
  </si>
  <si>
    <t>sala de máquinas</t>
  </si>
  <si>
    <t>escaneo, ajuste y cambio de piezas</t>
  </si>
  <si>
    <t>contactp proveedores y personal de produccion</t>
  </si>
  <si>
    <t>Desplazamientos para control y monitoreo de descargue en silos</t>
  </si>
  <si>
    <t>Riesgo biomecanico</t>
  </si>
  <si>
    <t>Implmetacion de banda transportadora para cargue y decargue</t>
  </si>
  <si>
    <t>Implementar pausas activas y programa de examenes fisicos laborales, programa de capcitacion en manejo de estrés</t>
  </si>
  <si>
    <t xml:space="preserve">instalacion de sistema psamanos </t>
  </si>
  <si>
    <t xml:space="preserve">Implementacion de sistema de muñequera para  tunel carpiano </t>
  </si>
  <si>
    <t>Instalacion de paneles de absorcion techos</t>
  </si>
  <si>
    <t>señalizacion areas de acceso y flujo operativo, caaocitacion ruta de evacuacion, primeros auxilios</t>
  </si>
  <si>
    <t>Procedimiento para garcue y descargue, charlas preoperacionlaes, examens peridodicos , prohgama de manejo de cargas</t>
  </si>
  <si>
    <t>Diseño de sistema de banda transpoartadora para cargue y descargue</t>
  </si>
  <si>
    <t>Biomecanico</t>
  </si>
  <si>
    <t>Alistar según orden de produccion</t>
  </si>
  <si>
    <t>Resolución 2346 del 11 de Julio de 2007, Resolución 1918 de 2009, Decreto 614 de 1984, ley 9 de 1979</t>
  </si>
  <si>
    <t>Gstión estrategica</t>
  </si>
  <si>
    <t>Implementar pausas activas y programa de examenes fisicos laborales- Hiege postural-Examenes de visiometria-lista de chqueo</t>
  </si>
  <si>
    <t>Implementar pausas activas y programa de examenes fisicos laborales- Hiege postura-Lista de chequeo</t>
  </si>
  <si>
    <t>ley 9 de 1979,Decreto 1443 de 2014
Decreto ley 1295 de 1996, NTC 4114</t>
  </si>
  <si>
    <t>Resolución 2346 del 11 de Julio de 2007, Resolución 1918 de 2009, Decreto 614 de 1984, resolució 2844 de 2007,NTC 4114</t>
  </si>
  <si>
    <t>Resolución 2346 del 11 de Julio de 2007, Resolución 1918 de 2009, Decreto 614 de 1984, resolució 2844 de 2007,NTC4114</t>
  </si>
  <si>
    <t>Resolución 2346 del 11 de Julio de 2007, Resolución 1918 de 2009, Decreto 614 de 1984,NTC 4114</t>
  </si>
  <si>
    <t xml:space="preserve">
Resolución 1972 de 990,Resolución 8321 de 1983, NTC 41114, DECRETO 1072</t>
  </si>
  <si>
    <t>Resolución 2346 del 11 de Julio de 2007, Resolución 1918 de 2009, Decreto 614 de 1984, resolució 28, NTC 411444 de 2007</t>
  </si>
  <si>
    <t>Realizar capacitación sobre Higiene Postural y pausas activas, enfocado en extremidades superiores (manos, codos, hombros), capacitacion sobre manejo  - Listas de chequeo</t>
  </si>
  <si>
    <t xml:space="preserve">revision de cumplmineto de equipos silos </t>
  </si>
  <si>
    <t>identificacion de cumplimeinto procedimientos y parametros de almacenamiento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</si>
</sst>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Arial Narrow"/>
      <family val="2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0"/>
      <name val="Times New Roman"/>
      <family val="1"/>
    </font>
    <font>
      <sz val="7"/>
      <color theme="1"/>
      <name val="Times New Roman"/>
      <family val="1"/>
    </font>
    <font>
      <sz val="7"/>
      <color rgb="FFFF0000"/>
      <name val="Times New Roman"/>
      <family val="1"/>
    </font>
    <font>
      <sz val="6"/>
      <color theme="1"/>
      <name val="Times New Roman"/>
      <family val="1"/>
    </font>
    <font>
      <sz val="6"/>
      <color theme="3" tint="-0.499984740745262"/>
      <name val="Times New Roman"/>
      <family val="1"/>
    </font>
    <font>
      <sz val="11"/>
      <color theme="3" tint="-0.49998474074526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5">
    <xf numFmtId="0" fontId="0" fillId="0" borderId="0" xfId="0"/>
    <xf numFmtId="0" fontId="4" fillId="7" borderId="0" xfId="0" applyFont="1" applyFill="1" applyAlignment="1">
      <alignment wrapText="1"/>
    </xf>
    <xf numFmtId="0" fontId="5" fillId="8" borderId="28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5" fillId="8" borderId="28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wrapText="1"/>
    </xf>
    <xf numFmtId="0" fontId="4" fillId="0" borderId="0" xfId="0" applyFont="1"/>
    <xf numFmtId="0" fontId="4" fillId="7" borderId="0" xfId="0" applyFont="1" applyFill="1" applyAlignment="1">
      <alignment horizontal="center" wrapText="1"/>
    </xf>
    <xf numFmtId="0" fontId="4" fillId="7" borderId="28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left" wrapText="1"/>
    </xf>
    <xf numFmtId="0" fontId="7" fillId="0" borderId="3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4" fillId="0" borderId="28" xfId="0" applyFont="1" applyBorder="1"/>
    <xf numFmtId="0" fontId="4" fillId="3" borderId="28" xfId="0" applyFont="1" applyFill="1" applyBorder="1" applyAlignment="1">
      <alignment wrapText="1"/>
    </xf>
    <xf numFmtId="0" fontId="4" fillId="3" borderId="28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0" borderId="9" xfId="0" applyFont="1" applyBorder="1"/>
    <xf numFmtId="0" fontId="4" fillId="2" borderId="9" xfId="0" applyFont="1" applyFill="1" applyBorder="1" applyAlignment="1">
      <alignment wrapText="1"/>
    </xf>
    <xf numFmtId="0" fontId="4" fillId="0" borderId="33" xfId="0" applyFont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7" fillId="0" borderId="28" xfId="1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7" fillId="0" borderId="28" xfId="1" applyNumberFormat="1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1" xfId="0" applyFont="1" applyBorder="1"/>
    <xf numFmtId="0" fontId="8" fillId="0" borderId="1" xfId="0" applyFont="1" applyBorder="1"/>
    <xf numFmtId="0" fontId="8" fillId="0" borderId="24" xfId="0" applyFont="1" applyBorder="1"/>
    <xf numFmtId="0" fontId="8" fillId="0" borderId="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5" fillId="0" borderId="28" xfId="0" applyFont="1" applyBorder="1" applyAlignment="1">
      <alignment horizontal="center" vertical="top"/>
    </xf>
    <xf numFmtId="16" fontId="5" fillId="0" borderId="28" xfId="1" applyNumberFormat="1" applyFont="1" applyBorder="1" applyAlignment="1">
      <alignment horizontal="center" vertical="center" wrapText="1"/>
    </xf>
    <xf numFmtId="16" fontId="5" fillId="0" borderId="28" xfId="0" applyNumberFormat="1" applyFont="1" applyBorder="1" applyAlignment="1">
      <alignment horizontal="center" vertical="center" wrapText="1"/>
    </xf>
    <xf numFmtId="16" fontId="5" fillId="0" borderId="30" xfId="0" applyNumberFormat="1" applyFont="1" applyBorder="1" applyAlignment="1">
      <alignment horizontal="center" vertical="center" wrapText="1"/>
    </xf>
    <xf numFmtId="0" fontId="8" fillId="0" borderId="28" xfId="0" applyFont="1" applyBorder="1"/>
    <xf numFmtId="0" fontId="4" fillId="7" borderId="0" xfId="0" applyFont="1" applyFill="1"/>
    <xf numFmtId="0" fontId="9" fillId="0" borderId="8" xfId="0" applyFont="1" applyBorder="1" applyAlignment="1">
      <alignment horizontal="left" vertical="center" textRotation="90" wrapText="1"/>
    </xf>
    <xf numFmtId="0" fontId="7" fillId="7" borderId="8" xfId="0" applyFont="1" applyFill="1" applyBorder="1" applyAlignment="1">
      <alignment horizontal="center" vertical="center" textRotation="90" wrapText="1"/>
    </xf>
    <xf numFmtId="0" fontId="7" fillId="7" borderId="8" xfId="0" applyFont="1" applyFill="1" applyBorder="1" applyAlignment="1">
      <alignment vertical="center" textRotation="90"/>
    </xf>
    <xf numFmtId="0" fontId="7" fillId="7" borderId="8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 wrapText="1"/>
    </xf>
    <xf numFmtId="0" fontId="7" fillId="7" borderId="28" xfId="0" applyFont="1" applyFill="1" applyBorder="1" applyAlignment="1">
      <alignment horizontal="center" vertical="center" textRotation="90" wrapText="1"/>
    </xf>
    <xf numFmtId="0" fontId="7" fillId="7" borderId="28" xfId="0" applyFont="1" applyFill="1" applyBorder="1" applyAlignment="1">
      <alignment vertical="center" textRotation="90"/>
    </xf>
    <xf numFmtId="0" fontId="7" fillId="7" borderId="28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7" fillId="7" borderId="9" xfId="0" applyFont="1" applyFill="1" applyBorder="1" applyAlignment="1">
      <alignment vertical="center" textRotation="90" wrapText="1"/>
    </xf>
    <xf numFmtId="0" fontId="7" fillId="7" borderId="9" xfId="0" applyFont="1" applyFill="1" applyBorder="1" applyAlignment="1">
      <alignment vertical="center" textRotation="90"/>
    </xf>
    <xf numFmtId="0" fontId="10" fillId="7" borderId="9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 textRotation="90" wrapText="1"/>
    </xf>
    <xf numFmtId="0" fontId="10" fillId="7" borderId="28" xfId="0" applyFont="1" applyFill="1" applyBorder="1" applyAlignment="1">
      <alignment horizontal="left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textRotation="90" wrapText="1"/>
    </xf>
    <xf numFmtId="0" fontId="7" fillId="7" borderId="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13" fillId="0" borderId="0" xfId="0" applyFont="1"/>
    <xf numFmtId="0" fontId="11" fillId="4" borderId="28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4" fillId="0" borderId="48" xfId="0" applyFont="1" applyBorder="1"/>
    <xf numFmtId="0" fontId="4" fillId="0" borderId="28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2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5" fillId="0" borderId="50" xfId="0" applyFont="1" applyBorder="1"/>
    <xf numFmtId="0" fontId="18" fillId="0" borderId="50" xfId="0" applyFont="1" applyBorder="1" applyAlignment="1">
      <alignment horizontal="center" vertical="center" wrapText="1"/>
    </xf>
    <xf numFmtId="0" fontId="5" fillId="0" borderId="37" xfId="0" applyFont="1" applyBorder="1"/>
    <xf numFmtId="0" fontId="18" fillId="0" borderId="37" xfId="0" applyFont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7" borderId="28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28" xfId="0" applyFont="1" applyBorder="1"/>
    <xf numFmtId="0" fontId="20" fillId="3" borderId="28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textRotation="90" wrapText="1"/>
    </xf>
    <xf numFmtId="0" fontId="20" fillId="4" borderId="28" xfId="0" applyFont="1" applyFill="1" applyBorder="1" applyAlignment="1">
      <alignment horizontal="center" vertical="center" wrapText="1"/>
    </xf>
    <xf numFmtId="0" fontId="20" fillId="7" borderId="28" xfId="0" applyFont="1" applyFill="1" applyBorder="1"/>
    <xf numFmtId="0" fontId="20" fillId="0" borderId="0" xfId="0" applyFont="1"/>
    <xf numFmtId="0" fontId="20" fillId="7" borderId="1" xfId="0" applyFont="1" applyFill="1" applyBorder="1" applyAlignment="1">
      <alignment vertical="center" wrapText="1"/>
    </xf>
    <xf numFmtId="0" fontId="20" fillId="7" borderId="28" xfId="0" applyFont="1" applyFill="1" applyBorder="1" applyAlignment="1">
      <alignment vertical="center" wrapText="1"/>
    </xf>
    <xf numFmtId="0" fontId="20" fillId="7" borderId="45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0" fillId="0" borderId="28" xfId="0" applyBorder="1"/>
    <xf numFmtId="0" fontId="11" fillId="3" borderId="28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51" xfId="0" applyFont="1" applyBorder="1" applyAlignment="1">
      <alignment vertical="center" wrapText="1"/>
    </xf>
    <xf numFmtId="0" fontId="20" fillId="7" borderId="44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textRotation="90" wrapText="1"/>
    </xf>
    <xf numFmtId="0" fontId="20" fillId="7" borderId="44" xfId="0" applyFont="1" applyFill="1" applyBorder="1" applyAlignment="1">
      <alignment vertical="center" wrapText="1"/>
    </xf>
    <xf numFmtId="0" fontId="12" fillId="9" borderId="28" xfId="0" applyFont="1" applyFill="1" applyBorder="1" applyAlignment="1">
      <alignment horizontal="center" vertical="center" textRotation="90" wrapText="1"/>
    </xf>
    <xf numFmtId="0" fontId="12" fillId="9" borderId="36" xfId="0" applyFont="1" applyFill="1" applyBorder="1" applyAlignment="1">
      <alignment horizontal="center" vertical="center" textRotation="90" wrapText="1"/>
    </xf>
    <xf numFmtId="0" fontId="21" fillId="3" borderId="28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vertical="center" textRotation="90" wrapText="1"/>
    </xf>
    <xf numFmtId="0" fontId="12" fillId="9" borderId="1" xfId="0" applyFont="1" applyFill="1" applyBorder="1" applyAlignment="1">
      <alignment horizontal="center" vertical="center" textRotation="90" wrapText="1"/>
    </xf>
    <xf numFmtId="0" fontId="0" fillId="7" borderId="0" xfId="0" applyFill="1"/>
    <xf numFmtId="0" fontId="22" fillId="7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textRotation="90" wrapText="1"/>
    </xf>
    <xf numFmtId="0" fontId="12" fillId="9" borderId="37" xfId="0" applyFont="1" applyFill="1" applyBorder="1" applyAlignment="1">
      <alignment vertical="center" wrapText="1"/>
    </xf>
    <xf numFmtId="0" fontId="23" fillId="7" borderId="28" xfId="0" applyFont="1" applyFill="1" applyBorder="1" applyAlignment="1">
      <alignment horizontal="center" vertical="center" wrapText="1"/>
    </xf>
    <xf numFmtId="0" fontId="24" fillId="0" borderId="0" xfId="0" applyFont="1" applyBorder="1"/>
    <xf numFmtId="9" fontId="19" fillId="0" borderId="0" xfId="2" applyFont="1" applyBorder="1"/>
    <xf numFmtId="0" fontId="12" fillId="9" borderId="28" xfId="0" applyFont="1" applyFill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wrapText="1"/>
    </xf>
    <xf numFmtId="0" fontId="11" fillId="0" borderId="4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0" fillId="0" borderId="44" xfId="0" applyFont="1" applyBorder="1" applyAlignment="1">
      <alignment vertical="center" wrapText="1"/>
    </xf>
    <xf numFmtId="0" fontId="11" fillId="7" borderId="44" xfId="0" applyFont="1" applyFill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51" xfId="0" applyFont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28" xfId="0" applyFont="1" applyBorder="1"/>
    <xf numFmtId="0" fontId="11" fillId="7" borderId="0" xfId="0" applyFont="1" applyFill="1"/>
    <xf numFmtId="0" fontId="11" fillId="0" borderId="28" xfId="0" applyFont="1" applyBorder="1" applyAlignment="1">
      <alignment horizontal="left" vertical="center" wrapText="1"/>
    </xf>
    <xf numFmtId="0" fontId="11" fillId="0" borderId="45" xfId="0" applyFont="1" applyBorder="1" applyAlignment="1">
      <alignment vertical="center" wrapText="1"/>
    </xf>
    <xf numFmtId="0" fontId="20" fillId="7" borderId="28" xfId="0" applyFont="1" applyFill="1" applyBorder="1" applyAlignment="1">
      <alignment horizontal="left" vertical="center" wrapText="1"/>
    </xf>
    <xf numFmtId="0" fontId="22" fillId="7" borderId="28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7" borderId="4" xfId="0" applyFont="1" applyFill="1" applyBorder="1" applyAlignment="1">
      <alignment horizontal="center" vertical="center" textRotation="90" wrapText="1"/>
    </xf>
    <xf numFmtId="0" fontId="7" fillId="7" borderId="29" xfId="0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7" fillId="7" borderId="8" xfId="0" applyFont="1" applyFill="1" applyBorder="1" applyAlignment="1">
      <alignment horizontal="center" vertical="center" textRotation="90"/>
    </xf>
    <xf numFmtId="0" fontId="7" fillId="7" borderId="28" xfId="0" applyFont="1" applyFill="1" applyBorder="1" applyAlignment="1">
      <alignment horizontal="center" vertical="center" textRotation="90"/>
    </xf>
    <xf numFmtId="0" fontId="7" fillId="7" borderId="9" xfId="0" applyFont="1" applyFill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textRotation="90"/>
    </xf>
    <xf numFmtId="0" fontId="8" fillId="0" borderId="42" xfId="0" applyFont="1" applyBorder="1" applyAlignment="1">
      <alignment horizontal="center" vertical="center" textRotation="90"/>
    </xf>
    <xf numFmtId="0" fontId="9" fillId="0" borderId="4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8" fillId="0" borderId="4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7" borderId="44" xfId="0" applyFont="1" applyFill="1" applyBorder="1" applyAlignment="1">
      <alignment horizontal="center" vertical="center" textRotation="90"/>
    </xf>
    <xf numFmtId="0" fontId="7" fillId="7" borderId="1" xfId="0" applyFont="1" applyFill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7" fillId="7" borderId="12" xfId="0" applyFont="1" applyFill="1" applyBorder="1" applyAlignment="1">
      <alignment horizontal="center" vertical="center" textRotation="90" wrapText="1"/>
    </xf>
    <xf numFmtId="0" fontId="7" fillId="7" borderId="12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31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7" fillId="7" borderId="28" xfId="0" applyFont="1" applyFill="1" applyBorder="1" applyAlignment="1">
      <alignment horizontal="center" vertical="center" textRotation="90" wrapText="1"/>
    </xf>
    <xf numFmtId="0" fontId="7" fillId="7" borderId="9" xfId="0" applyFont="1" applyFill="1" applyBorder="1" applyAlignment="1">
      <alignment horizontal="center" vertical="center" textRotation="90" wrapText="1"/>
    </xf>
    <xf numFmtId="0" fontId="7" fillId="7" borderId="45" xfId="0" applyFont="1" applyFill="1" applyBorder="1" applyAlignment="1">
      <alignment horizontal="center" vertical="center" textRotation="90"/>
    </xf>
    <xf numFmtId="0" fontId="7" fillId="7" borderId="13" xfId="0" applyFont="1" applyFill="1" applyBorder="1" applyAlignment="1">
      <alignment horizontal="center" vertical="center" textRotation="90"/>
    </xf>
    <xf numFmtId="0" fontId="7" fillId="7" borderId="8" xfId="0" applyFont="1" applyFill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4" fillId="7" borderId="28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textRotation="90"/>
    </xf>
    <xf numFmtId="0" fontId="12" fillId="9" borderId="52" xfId="0" applyFont="1" applyFill="1" applyBorder="1" applyAlignment="1">
      <alignment horizontal="center" vertic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51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textRotation="90" wrapText="1"/>
    </xf>
    <xf numFmtId="0" fontId="12" fillId="9" borderId="28" xfId="0" applyFont="1" applyFill="1" applyBorder="1" applyAlignment="1">
      <alignment horizontal="right" vertical="center"/>
    </xf>
    <xf numFmtId="0" fontId="12" fillId="9" borderId="44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0" fillId="7" borderId="4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right" vertical="center" wrapText="1"/>
    </xf>
    <xf numFmtId="0" fontId="5" fillId="9" borderId="28" xfId="0" applyFont="1" applyFill="1" applyBorder="1" applyAlignment="1">
      <alignment horizontal="center" vertical="center" textRotation="90"/>
    </xf>
    <xf numFmtId="0" fontId="12" fillId="9" borderId="44" xfId="0" applyFont="1" applyFill="1" applyBorder="1" applyAlignment="1">
      <alignment horizontal="center" vertical="center" textRotation="90" wrapText="1"/>
    </xf>
    <xf numFmtId="0" fontId="12" fillId="9" borderId="45" xfId="0" applyFont="1" applyFill="1" applyBorder="1" applyAlignment="1">
      <alignment horizontal="center" vertical="center" textRotation="90" wrapText="1"/>
    </xf>
    <xf numFmtId="0" fontId="12" fillId="9" borderId="1" xfId="0" applyFont="1" applyFill="1" applyBorder="1" applyAlignment="1">
      <alignment horizontal="center" vertical="center" textRotation="90" wrapText="1"/>
    </xf>
    <xf numFmtId="0" fontId="12" fillId="9" borderId="36" xfId="0" applyFont="1" applyFill="1" applyBorder="1" applyAlignment="1">
      <alignment horizontal="center" vertical="center" wrapText="1"/>
    </xf>
    <xf numFmtId="0" fontId="12" fillId="9" borderId="38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4" tint="-0.499984740745262"/>
      </font>
      <fill>
        <patternFill>
          <bgColor theme="8" tint="0.59996337778862885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C00000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79998168889431442"/>
        </patternFill>
      </fill>
    </dxf>
    <dxf>
      <font>
        <b val="0"/>
        <i val="0"/>
        <color rgb="FF9C6500"/>
      </font>
      <fill>
        <patternFill>
          <bgColor rgb="FFFFEB9B"/>
        </patternFill>
      </fill>
    </dxf>
    <dxf>
      <font>
        <color rgb="FF002060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AFAF"/>
      <color rgb="FF006100"/>
      <color rgb="FFFFEB9B"/>
      <color rgb="FFD9FFF2"/>
      <color rgb="FFC6EFCE"/>
      <color rgb="FF9C6500"/>
      <color rgb="FFFFEB9C"/>
      <color rgb="FF9C0006"/>
      <color rgb="FFFFC7C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E1-444B-845D-A3BCDDCF27F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E1-444B-845D-A3BCDDCF27F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BE1-444B-845D-A3BCDDCF2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Hoja1!$D$24:$D$26</c:f>
              <c:strCache>
                <c:ptCount val="3"/>
                <c:pt idx="0">
                  <c:v>Alto</c:v>
                </c:pt>
                <c:pt idx="1">
                  <c:v>Medio </c:v>
                </c:pt>
                <c:pt idx="2">
                  <c:v>Bajo</c:v>
                </c:pt>
              </c:strCache>
            </c:strRef>
          </c:cat>
          <c:val>
            <c:numRef>
              <c:f>Hoja1!$F$24:$F$26</c:f>
              <c:numCache>
                <c:formatCode>0%</c:formatCode>
                <c:ptCount val="3"/>
                <c:pt idx="0">
                  <c:v>0.18181818181818182</c:v>
                </c:pt>
                <c:pt idx="1">
                  <c:v>0.13636363636363635</c:v>
                </c:pt>
                <c:pt idx="2">
                  <c:v>0.68181818181818177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1-444B-845D-A3BCDDCF27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rgbClr val="FF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15</xdr:row>
      <xdr:rowOff>195262</xdr:rowOff>
    </xdr:from>
    <xdr:to>
      <xdr:col>14</xdr:col>
      <xdr:colOff>504825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0BD030-7E75-44A6-AED3-3FAB05AEF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0</xdr:row>
      <xdr:rowOff>36051</xdr:rowOff>
    </xdr:from>
    <xdr:to>
      <xdr:col>0</xdr:col>
      <xdr:colOff>1252407</xdr:colOff>
      <xdr:row>2</xdr:row>
      <xdr:rowOff>171448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13E97B7-1224-4E2B-A0BF-F2D3D3A4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36051"/>
          <a:ext cx="890457" cy="706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76"/>
  <sheetViews>
    <sheetView topLeftCell="A43" workbookViewId="0">
      <selection activeCell="F32" sqref="F32"/>
    </sheetView>
  </sheetViews>
  <sheetFormatPr baseColWidth="10" defaultRowHeight="15" x14ac:dyDescent="0.25"/>
  <cols>
    <col min="1" max="1" width="11.42578125" style="7"/>
    <col min="2" max="2" width="23.85546875" style="7" customWidth="1"/>
    <col min="3" max="3" width="22.7109375" style="7" customWidth="1"/>
    <col min="4" max="4" width="26.7109375" style="7" customWidth="1"/>
    <col min="5" max="5" width="32.85546875" style="7" customWidth="1"/>
    <col min="6" max="6" width="22.7109375" style="7" customWidth="1"/>
    <col min="7" max="7" width="27.140625" style="7" customWidth="1"/>
    <col min="8" max="16384" width="11.42578125" style="7"/>
  </cols>
  <sheetData>
    <row r="4" spans="2:5" ht="15.75" thickBot="1" x14ac:dyDescent="0.3"/>
    <row r="5" spans="2:5" ht="15.75" thickBot="1" x14ac:dyDescent="0.3">
      <c r="B5" s="215" t="s">
        <v>15</v>
      </c>
      <c r="C5" s="216"/>
      <c r="D5" s="216"/>
      <c r="E5" s="217"/>
    </row>
    <row r="6" spans="2:5" ht="15.75" thickBot="1" x14ac:dyDescent="0.3">
      <c r="B6" s="57" t="s">
        <v>16</v>
      </c>
      <c r="C6" s="57" t="s">
        <v>17</v>
      </c>
      <c r="D6" s="57" t="s">
        <v>18</v>
      </c>
      <c r="E6" s="57" t="s">
        <v>19</v>
      </c>
    </row>
    <row r="7" spans="2:5" ht="77.25" customHeight="1" thickBot="1" x14ac:dyDescent="0.3">
      <c r="B7" s="58" t="s">
        <v>20</v>
      </c>
      <c r="C7" s="11" t="s">
        <v>21</v>
      </c>
      <c r="D7" s="12" t="s">
        <v>23</v>
      </c>
      <c r="E7" s="13" t="s">
        <v>22</v>
      </c>
    </row>
    <row r="8" spans="2:5" ht="115.5" customHeight="1" thickBot="1" x14ac:dyDescent="0.3">
      <c r="B8" s="58" t="s">
        <v>26</v>
      </c>
      <c r="C8" s="14" t="s">
        <v>24</v>
      </c>
      <c r="D8" s="15" t="s">
        <v>25</v>
      </c>
      <c r="E8" s="16" t="s">
        <v>27</v>
      </c>
    </row>
    <row r="11" spans="2:5" ht="15.75" thickBot="1" x14ac:dyDescent="0.3"/>
    <row r="12" spans="2:5" ht="15.75" thickBot="1" x14ac:dyDescent="0.3">
      <c r="B12" s="218" t="s">
        <v>28</v>
      </c>
      <c r="C12" s="219"/>
      <c r="D12" s="219"/>
      <c r="E12" s="220"/>
    </row>
    <row r="13" spans="2:5" ht="15.75" thickBot="1" x14ac:dyDescent="0.3">
      <c r="B13" s="57" t="s">
        <v>29</v>
      </c>
      <c r="C13" s="57" t="s">
        <v>30</v>
      </c>
      <c r="D13" s="218" t="s">
        <v>31</v>
      </c>
      <c r="E13" s="220"/>
    </row>
    <row r="14" spans="2:5" ht="64.5" customHeight="1" thickBot="1" x14ac:dyDescent="0.3">
      <c r="B14" s="58" t="s">
        <v>33</v>
      </c>
      <c r="C14" s="17">
        <v>10</v>
      </c>
      <c r="D14" s="221" t="s">
        <v>37</v>
      </c>
      <c r="E14" s="222"/>
    </row>
    <row r="15" spans="2:5" ht="64.5" customHeight="1" thickBot="1" x14ac:dyDescent="0.3">
      <c r="B15" s="58" t="s">
        <v>34</v>
      </c>
      <c r="C15" s="18">
        <v>6</v>
      </c>
      <c r="D15" s="223" t="s">
        <v>38</v>
      </c>
      <c r="E15" s="224"/>
    </row>
    <row r="16" spans="2:5" ht="64.5" customHeight="1" thickBot="1" x14ac:dyDescent="0.3">
      <c r="B16" s="58" t="s">
        <v>35</v>
      </c>
      <c r="C16" s="18">
        <v>2</v>
      </c>
      <c r="D16" s="213" t="s">
        <v>39</v>
      </c>
      <c r="E16" s="214"/>
    </row>
    <row r="17" spans="2:7" ht="64.5" customHeight="1" thickBot="1" x14ac:dyDescent="0.3">
      <c r="B17" s="58" t="s">
        <v>36</v>
      </c>
      <c r="C17" s="18" t="s">
        <v>32</v>
      </c>
      <c r="D17" s="213" t="s">
        <v>40</v>
      </c>
      <c r="E17" s="214"/>
    </row>
    <row r="20" spans="2:7" ht="15.75" thickBot="1" x14ac:dyDescent="0.3"/>
    <row r="21" spans="2:7" ht="15.75" thickBot="1" x14ac:dyDescent="0.3">
      <c r="B21" s="215" t="s">
        <v>41</v>
      </c>
      <c r="C21" s="216"/>
      <c r="D21" s="216"/>
      <c r="E21" s="217"/>
    </row>
    <row r="22" spans="2:7" ht="15.75" thickBot="1" x14ac:dyDescent="0.3">
      <c r="B22" s="57" t="s">
        <v>29</v>
      </c>
      <c r="C22" s="57" t="s">
        <v>42</v>
      </c>
      <c r="D22" s="218" t="s">
        <v>31</v>
      </c>
      <c r="E22" s="220"/>
    </row>
    <row r="23" spans="2:7" ht="60.75" customHeight="1" thickBot="1" x14ac:dyDescent="0.3">
      <c r="B23" s="58" t="s">
        <v>43</v>
      </c>
      <c r="C23" s="17">
        <v>4</v>
      </c>
      <c r="D23" s="221" t="s">
        <v>47</v>
      </c>
      <c r="E23" s="222"/>
    </row>
    <row r="24" spans="2:7" ht="58.5" customHeight="1" thickBot="1" x14ac:dyDescent="0.3">
      <c r="B24" s="58" t="s">
        <v>44</v>
      </c>
      <c r="C24" s="18">
        <v>3</v>
      </c>
      <c r="D24" s="223" t="s">
        <v>48</v>
      </c>
      <c r="E24" s="224"/>
    </row>
    <row r="25" spans="2:7" ht="58.5" customHeight="1" thickBot="1" x14ac:dyDescent="0.3">
      <c r="B25" s="58" t="s">
        <v>45</v>
      </c>
      <c r="C25" s="18">
        <v>2</v>
      </c>
      <c r="D25" s="213" t="s">
        <v>49</v>
      </c>
      <c r="E25" s="214"/>
    </row>
    <row r="26" spans="2:7" ht="66.75" customHeight="1" thickBot="1" x14ac:dyDescent="0.3">
      <c r="B26" s="58" t="s">
        <v>46</v>
      </c>
      <c r="C26" s="18">
        <v>1</v>
      </c>
      <c r="D26" s="213" t="s">
        <v>50</v>
      </c>
      <c r="E26" s="214"/>
    </row>
    <row r="29" spans="2:7" ht="15.75" thickBot="1" x14ac:dyDescent="0.3"/>
    <row r="30" spans="2:7" x14ac:dyDescent="0.25">
      <c r="B30" s="206" t="s">
        <v>52</v>
      </c>
      <c r="C30" s="207"/>
      <c r="D30" s="210" t="s">
        <v>51</v>
      </c>
      <c r="E30" s="210"/>
      <c r="F30" s="210"/>
      <c r="G30" s="211"/>
    </row>
    <row r="31" spans="2:7" ht="26.25" customHeight="1" x14ac:dyDescent="0.25">
      <c r="B31" s="208"/>
      <c r="C31" s="209"/>
      <c r="D31" s="59">
        <v>4</v>
      </c>
      <c r="E31" s="59">
        <v>3</v>
      </c>
      <c r="F31" s="59">
        <v>2</v>
      </c>
      <c r="G31" s="60">
        <v>1</v>
      </c>
    </row>
    <row r="32" spans="2:7" ht="45" customHeight="1" x14ac:dyDescent="0.25">
      <c r="B32" s="208" t="s">
        <v>54</v>
      </c>
      <c r="C32" s="19">
        <v>10</v>
      </c>
      <c r="D32" s="20" t="s">
        <v>53</v>
      </c>
      <c r="E32" s="20" t="s">
        <v>59</v>
      </c>
      <c r="F32" s="21" t="s">
        <v>63</v>
      </c>
      <c r="G32" s="22" t="s">
        <v>64</v>
      </c>
    </row>
    <row r="33" spans="2:7" ht="57.75" customHeight="1" x14ac:dyDescent="0.25">
      <c r="B33" s="208"/>
      <c r="C33" s="19">
        <v>6</v>
      </c>
      <c r="D33" s="20" t="s">
        <v>60</v>
      </c>
      <c r="E33" s="21" t="s">
        <v>57</v>
      </c>
      <c r="F33" s="21" t="s">
        <v>62</v>
      </c>
      <c r="G33" s="23" t="s">
        <v>58</v>
      </c>
    </row>
    <row r="34" spans="2:7" ht="44.25" customHeight="1" thickBot="1" x14ac:dyDescent="0.3">
      <c r="B34" s="212"/>
      <c r="C34" s="24">
        <v>2</v>
      </c>
      <c r="D34" s="25" t="s">
        <v>55</v>
      </c>
      <c r="E34" s="25" t="s">
        <v>58</v>
      </c>
      <c r="F34" s="26" t="s">
        <v>56</v>
      </c>
      <c r="G34" s="27" t="s">
        <v>61</v>
      </c>
    </row>
    <row r="35" spans="2:7" ht="64.5" customHeight="1" thickBot="1" x14ac:dyDescent="0.3">
      <c r="B35" s="61"/>
      <c r="C35" s="28"/>
      <c r="D35" s="29"/>
      <c r="E35" s="30"/>
      <c r="F35" s="30"/>
      <c r="G35" s="28"/>
    </row>
    <row r="36" spans="2:7" ht="15.75" thickBot="1" x14ac:dyDescent="0.3">
      <c r="B36" s="218" t="s">
        <v>76</v>
      </c>
      <c r="C36" s="219"/>
      <c r="D36" s="220"/>
    </row>
    <row r="37" spans="2:7" x14ac:dyDescent="0.25">
      <c r="B37" s="62" t="s">
        <v>65</v>
      </c>
      <c r="C37" s="63" t="s">
        <v>66</v>
      </c>
      <c r="D37" s="64" t="s">
        <v>31</v>
      </c>
    </row>
    <row r="38" spans="2:7" ht="77.25" x14ac:dyDescent="0.25">
      <c r="B38" s="31" t="s">
        <v>67</v>
      </c>
      <c r="C38" s="32" t="s">
        <v>68</v>
      </c>
      <c r="D38" s="33" t="s">
        <v>72</v>
      </c>
    </row>
    <row r="39" spans="2:7" ht="102" x14ac:dyDescent="0.25">
      <c r="B39" s="31" t="s">
        <v>34</v>
      </c>
      <c r="C39" s="32" t="s">
        <v>69</v>
      </c>
      <c r="D39" s="34" t="s">
        <v>73</v>
      </c>
    </row>
    <row r="40" spans="2:7" ht="92.25" customHeight="1" x14ac:dyDescent="0.25">
      <c r="B40" s="31" t="s">
        <v>35</v>
      </c>
      <c r="C40" s="32" t="s">
        <v>70</v>
      </c>
      <c r="D40" s="34" t="s">
        <v>74</v>
      </c>
    </row>
    <row r="41" spans="2:7" ht="102.75" thickBot="1" x14ac:dyDescent="0.3">
      <c r="B41" s="35" t="s">
        <v>36</v>
      </c>
      <c r="C41" s="36" t="s">
        <v>71</v>
      </c>
      <c r="D41" s="37" t="s">
        <v>75</v>
      </c>
    </row>
    <row r="44" spans="2:7" ht="15.75" thickBot="1" x14ac:dyDescent="0.3"/>
    <row r="45" spans="2:7" x14ac:dyDescent="0.25">
      <c r="B45" s="206" t="s">
        <v>8</v>
      </c>
      <c r="C45" s="207" t="s">
        <v>77</v>
      </c>
      <c r="D45" s="65" t="s">
        <v>31</v>
      </c>
    </row>
    <row r="46" spans="2:7" x14ac:dyDescent="0.25">
      <c r="B46" s="208"/>
      <c r="C46" s="209"/>
      <c r="D46" s="66" t="s">
        <v>78</v>
      </c>
    </row>
    <row r="47" spans="2:7" x14ac:dyDescent="0.25">
      <c r="B47" s="38" t="s">
        <v>83</v>
      </c>
      <c r="C47" s="32">
        <v>100</v>
      </c>
      <c r="D47" s="39" t="s">
        <v>79</v>
      </c>
    </row>
    <row r="48" spans="2:7" ht="38.25" x14ac:dyDescent="0.25">
      <c r="B48" s="38" t="s">
        <v>84</v>
      </c>
      <c r="C48" s="32">
        <v>60</v>
      </c>
      <c r="D48" s="40" t="s">
        <v>80</v>
      </c>
    </row>
    <row r="49" spans="2:7" ht="38.25" x14ac:dyDescent="0.25">
      <c r="B49" s="38" t="s">
        <v>85</v>
      </c>
      <c r="C49" s="32">
        <v>25</v>
      </c>
      <c r="D49" s="40" t="s">
        <v>81</v>
      </c>
    </row>
    <row r="50" spans="2:7" ht="26.25" thickBot="1" x14ac:dyDescent="0.3">
      <c r="B50" s="41" t="s">
        <v>86</v>
      </c>
      <c r="C50" s="36">
        <v>10</v>
      </c>
      <c r="D50" s="16" t="s">
        <v>82</v>
      </c>
    </row>
    <row r="53" spans="2:7" ht="15.75" thickBot="1" x14ac:dyDescent="0.3"/>
    <row r="54" spans="2:7" ht="15.75" thickBot="1" x14ac:dyDescent="0.3">
      <c r="B54" s="236" t="s">
        <v>110</v>
      </c>
      <c r="C54" s="237"/>
      <c r="D54" s="237"/>
      <c r="E54" s="237"/>
      <c r="F54" s="237"/>
      <c r="G54" s="238"/>
    </row>
    <row r="55" spans="2:7" x14ac:dyDescent="0.25">
      <c r="B55" s="228" t="s">
        <v>108</v>
      </c>
      <c r="C55" s="229"/>
      <c r="D55" s="234" t="s">
        <v>87</v>
      </c>
      <c r="E55" s="234"/>
      <c r="F55" s="234"/>
      <c r="G55" s="235"/>
    </row>
    <row r="56" spans="2:7" ht="28.5" x14ac:dyDescent="0.25">
      <c r="B56" s="230"/>
      <c r="C56" s="231"/>
      <c r="D56" s="67" t="s">
        <v>88</v>
      </c>
      <c r="E56" s="68" t="s">
        <v>89</v>
      </c>
      <c r="F56" s="69" t="s">
        <v>91</v>
      </c>
      <c r="G56" s="70" t="s">
        <v>90</v>
      </c>
    </row>
    <row r="57" spans="2:7" ht="30" x14ac:dyDescent="0.25">
      <c r="B57" s="232" t="s">
        <v>109</v>
      </c>
      <c r="C57" s="42">
        <v>100</v>
      </c>
      <c r="D57" s="43" t="s">
        <v>92</v>
      </c>
      <c r="E57" s="44" t="s">
        <v>93</v>
      </c>
      <c r="F57" s="44" t="s">
        <v>94</v>
      </c>
      <c r="G57" s="45" t="s">
        <v>95</v>
      </c>
    </row>
    <row r="58" spans="2:7" ht="45" x14ac:dyDescent="0.25">
      <c r="B58" s="230"/>
      <c r="C58" s="42">
        <v>60</v>
      </c>
      <c r="D58" s="43" t="s">
        <v>96</v>
      </c>
      <c r="E58" s="44" t="s">
        <v>97</v>
      </c>
      <c r="F58" s="46" t="s">
        <v>98</v>
      </c>
      <c r="G58" s="47" t="s">
        <v>104</v>
      </c>
    </row>
    <row r="59" spans="2:7" ht="30" x14ac:dyDescent="0.25">
      <c r="B59" s="230"/>
      <c r="C59" s="42">
        <v>25</v>
      </c>
      <c r="D59" s="43" t="s">
        <v>99</v>
      </c>
      <c r="E59" s="46" t="s">
        <v>100</v>
      </c>
      <c r="F59" s="46" t="s">
        <v>101</v>
      </c>
      <c r="G59" s="48" t="s">
        <v>107</v>
      </c>
    </row>
    <row r="60" spans="2:7" ht="45" customHeight="1" thickBot="1" x14ac:dyDescent="0.3">
      <c r="B60" s="233"/>
      <c r="C60" s="49">
        <v>10</v>
      </c>
      <c r="D60" s="50" t="s">
        <v>102</v>
      </c>
      <c r="E60" s="51" t="s">
        <v>103</v>
      </c>
      <c r="F60" s="52" t="s">
        <v>105</v>
      </c>
      <c r="G60" s="53" t="s">
        <v>106</v>
      </c>
    </row>
    <row r="63" spans="2:7" x14ac:dyDescent="0.25">
      <c r="B63" s="225" t="s">
        <v>124</v>
      </c>
      <c r="C63" s="226"/>
      <c r="D63" s="227"/>
    </row>
    <row r="64" spans="2:7" x14ac:dyDescent="0.25">
      <c r="B64" s="71" t="s">
        <v>111</v>
      </c>
      <c r="C64" s="71" t="s">
        <v>112</v>
      </c>
      <c r="D64" s="71" t="s">
        <v>31</v>
      </c>
    </row>
    <row r="65" spans="2:4" ht="51" x14ac:dyDescent="0.25">
      <c r="B65" s="32" t="s">
        <v>113</v>
      </c>
      <c r="C65" s="54" t="s">
        <v>116</v>
      </c>
      <c r="D65" s="55" t="s">
        <v>122</v>
      </c>
    </row>
    <row r="66" spans="2:4" ht="25.5" x14ac:dyDescent="0.25">
      <c r="B66" s="32" t="s">
        <v>120</v>
      </c>
      <c r="C66" s="54" t="s">
        <v>117</v>
      </c>
      <c r="D66" s="55" t="s">
        <v>119</v>
      </c>
    </row>
    <row r="67" spans="2:4" ht="38.25" x14ac:dyDescent="0.25">
      <c r="B67" s="32" t="s">
        <v>114</v>
      </c>
      <c r="C67" s="54" t="s">
        <v>118</v>
      </c>
      <c r="D67" s="55" t="s">
        <v>121</v>
      </c>
    </row>
    <row r="68" spans="2:4" ht="89.25" x14ac:dyDescent="0.25">
      <c r="B68" s="32" t="s">
        <v>115</v>
      </c>
      <c r="C68" s="54">
        <v>20</v>
      </c>
      <c r="D68" s="55" t="s">
        <v>123</v>
      </c>
    </row>
    <row r="71" spans="2:4" x14ac:dyDescent="0.25">
      <c r="B71" s="225" t="s">
        <v>10</v>
      </c>
      <c r="C71" s="226"/>
      <c r="D71" s="227"/>
    </row>
    <row r="72" spans="2:4" x14ac:dyDescent="0.25">
      <c r="B72" s="71" t="s">
        <v>111</v>
      </c>
      <c r="C72" s="225" t="s">
        <v>125</v>
      </c>
      <c r="D72" s="227"/>
    </row>
    <row r="73" spans="2:4" ht="25.5" x14ac:dyDescent="0.25">
      <c r="B73" s="32" t="s">
        <v>113</v>
      </c>
      <c r="C73" s="54" t="s">
        <v>126</v>
      </c>
      <c r="D73" s="55" t="s">
        <v>129</v>
      </c>
    </row>
    <row r="74" spans="2:4" ht="25.5" x14ac:dyDescent="0.25">
      <c r="B74" s="32" t="s">
        <v>120</v>
      </c>
      <c r="C74" s="56" t="s">
        <v>240</v>
      </c>
      <c r="D74" s="55" t="s">
        <v>130</v>
      </c>
    </row>
    <row r="75" spans="2:4" x14ac:dyDescent="0.25">
      <c r="B75" s="32" t="s">
        <v>114</v>
      </c>
      <c r="C75" s="54" t="s">
        <v>127</v>
      </c>
      <c r="D75" s="55" t="s">
        <v>131</v>
      </c>
    </row>
    <row r="76" spans="2:4" ht="25.5" x14ac:dyDescent="0.25">
      <c r="B76" s="32" t="s">
        <v>115</v>
      </c>
      <c r="C76" s="54" t="s">
        <v>128</v>
      </c>
      <c r="D76" s="55" t="s">
        <v>132</v>
      </c>
    </row>
  </sheetData>
  <mergeCells count="26">
    <mergeCell ref="B63:D63"/>
    <mergeCell ref="B71:D71"/>
    <mergeCell ref="C72:D72"/>
    <mergeCell ref="B36:D36"/>
    <mergeCell ref="C45:C46"/>
    <mergeCell ref="B45:B46"/>
    <mergeCell ref="B55:C56"/>
    <mergeCell ref="B57:B60"/>
    <mergeCell ref="D55:G55"/>
    <mergeCell ref="B54:G54"/>
    <mergeCell ref="B30:C31"/>
    <mergeCell ref="D30:G30"/>
    <mergeCell ref="B32:B34"/>
    <mergeCell ref="D16:E16"/>
    <mergeCell ref="B5:E5"/>
    <mergeCell ref="B12:E12"/>
    <mergeCell ref="D13:E13"/>
    <mergeCell ref="D14:E14"/>
    <mergeCell ref="D15:E15"/>
    <mergeCell ref="D26:E26"/>
    <mergeCell ref="D17:E17"/>
    <mergeCell ref="B21:E21"/>
    <mergeCell ref="D22:E22"/>
    <mergeCell ref="D23:E23"/>
    <mergeCell ref="D24:E24"/>
    <mergeCell ref="D25:E2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AA325"/>
  <sheetViews>
    <sheetView zoomScaleNormal="100" workbookViewId="0">
      <pane xSplit="7" ySplit="3" topLeftCell="U4" activePane="bottomRight" state="frozen"/>
      <selection pane="topRight" activeCell="D1" sqref="D1"/>
      <selection pane="bottomLeft" activeCell="A4" sqref="A4"/>
      <selection pane="bottomRight" activeCell="H19" sqref="H19"/>
    </sheetView>
  </sheetViews>
  <sheetFormatPr baseColWidth="10" defaultRowHeight="15" x14ac:dyDescent="0.25"/>
  <cols>
    <col min="1" max="1" width="12" style="72" customWidth="1"/>
    <col min="2" max="2" width="6.85546875" style="72" customWidth="1"/>
    <col min="3" max="4" width="13.42578125" style="136" customWidth="1"/>
    <col min="5" max="5" width="5" customWidth="1"/>
    <col min="6" max="6" width="9.7109375" customWidth="1"/>
    <col min="7" max="7" width="10.42578125" customWidth="1"/>
    <col min="8" max="8" width="15.28515625" customWidth="1"/>
    <col min="9" max="11" width="4.140625" customWidth="1"/>
    <col min="12" max="14" width="4.28515625" customWidth="1"/>
    <col min="15" max="15" width="7" customWidth="1"/>
    <col min="16" max="18" width="4.28515625" customWidth="1"/>
    <col min="19" max="19" width="12" style="177" bestFit="1" customWidth="1"/>
    <col min="20" max="20" width="7.42578125" style="177" bestFit="1" customWidth="1"/>
    <col min="21" max="21" width="9.42578125" style="177" bestFit="1" customWidth="1"/>
    <col min="22" max="22" width="12.5703125" style="177" customWidth="1"/>
    <col min="23" max="23" width="5" customWidth="1"/>
    <col min="24" max="24" width="7" customWidth="1"/>
    <col min="25" max="25" width="14.7109375" customWidth="1"/>
    <col min="26" max="26" width="18.5703125" customWidth="1"/>
    <col min="27" max="27" width="9" customWidth="1"/>
  </cols>
  <sheetData>
    <row r="1" spans="1:27" ht="38.25" customHeight="1" x14ac:dyDescent="0.25">
      <c r="A1" s="312" t="s">
        <v>0</v>
      </c>
      <c r="B1" s="297" t="s">
        <v>1</v>
      </c>
      <c r="C1" s="297" t="s">
        <v>2</v>
      </c>
      <c r="D1" s="297" t="s">
        <v>3</v>
      </c>
      <c r="E1" s="313" t="s">
        <v>342</v>
      </c>
      <c r="F1" s="316" t="s">
        <v>13</v>
      </c>
      <c r="G1" s="317"/>
      <c r="H1" s="304" t="s">
        <v>341</v>
      </c>
      <c r="I1" s="298" t="s">
        <v>343</v>
      </c>
      <c r="J1" s="299"/>
      <c r="K1" s="300"/>
      <c r="L1" s="298" t="s">
        <v>344</v>
      </c>
      <c r="M1" s="299"/>
      <c r="N1" s="299"/>
      <c r="O1" s="299"/>
      <c r="P1" s="299"/>
      <c r="Q1" s="299"/>
      <c r="R1" s="300"/>
      <c r="S1" s="306" t="s">
        <v>147</v>
      </c>
      <c r="T1" s="310" t="s">
        <v>237</v>
      </c>
      <c r="U1" s="310"/>
      <c r="V1" s="310"/>
      <c r="W1" s="298" t="s">
        <v>345</v>
      </c>
      <c r="X1" s="299"/>
      <c r="Y1" s="299"/>
      <c r="Z1" s="299"/>
      <c r="AA1" s="300"/>
    </row>
    <row r="2" spans="1:27" ht="19.5" customHeight="1" x14ac:dyDescent="0.25">
      <c r="A2" s="312"/>
      <c r="B2" s="297"/>
      <c r="C2" s="297"/>
      <c r="D2" s="297"/>
      <c r="E2" s="314"/>
      <c r="F2" s="304" t="s">
        <v>573</v>
      </c>
      <c r="G2" s="304" t="s">
        <v>5</v>
      </c>
      <c r="H2" s="304"/>
      <c r="I2" s="301"/>
      <c r="J2" s="302"/>
      <c r="K2" s="303"/>
      <c r="L2" s="301"/>
      <c r="M2" s="302"/>
      <c r="N2" s="302"/>
      <c r="O2" s="302"/>
      <c r="P2" s="302"/>
      <c r="Q2" s="302"/>
      <c r="R2" s="303"/>
      <c r="S2" s="307"/>
      <c r="T2" s="310"/>
      <c r="U2" s="310"/>
      <c r="V2" s="310"/>
      <c r="W2" s="301"/>
      <c r="X2" s="302"/>
      <c r="Y2" s="302"/>
      <c r="Z2" s="302"/>
      <c r="AA2" s="303"/>
    </row>
    <row r="3" spans="1:27" ht="75.75" customHeight="1" x14ac:dyDescent="0.25">
      <c r="A3" s="312"/>
      <c r="B3" s="297"/>
      <c r="C3" s="297"/>
      <c r="D3" s="297"/>
      <c r="E3" s="315"/>
      <c r="F3" s="304"/>
      <c r="G3" s="304"/>
      <c r="H3" s="304"/>
      <c r="I3" s="170" t="s">
        <v>7</v>
      </c>
      <c r="J3" s="170" t="s">
        <v>145</v>
      </c>
      <c r="K3" s="170" t="s">
        <v>144</v>
      </c>
      <c r="L3" s="185" t="s">
        <v>508</v>
      </c>
      <c r="M3" s="185" t="s">
        <v>659</v>
      </c>
      <c r="N3" s="185" t="s">
        <v>660</v>
      </c>
      <c r="O3" s="185" t="s">
        <v>140</v>
      </c>
      <c r="P3" s="185" t="s">
        <v>661</v>
      </c>
      <c r="Q3" s="185" t="s">
        <v>346</v>
      </c>
      <c r="R3" s="185" t="s">
        <v>346</v>
      </c>
      <c r="S3" s="176" t="s">
        <v>10</v>
      </c>
      <c r="T3" s="185" t="s">
        <v>569</v>
      </c>
      <c r="U3" s="185" t="s">
        <v>509</v>
      </c>
      <c r="V3" s="185" t="s">
        <v>662</v>
      </c>
      <c r="W3" s="185" t="s">
        <v>11</v>
      </c>
      <c r="X3" s="185" t="s">
        <v>12</v>
      </c>
      <c r="Y3" s="185" t="s">
        <v>510</v>
      </c>
      <c r="Z3" s="185" t="s">
        <v>511</v>
      </c>
      <c r="AA3" s="185" t="s">
        <v>512</v>
      </c>
    </row>
    <row r="4" spans="1:27" ht="95.25" customHeight="1" x14ac:dyDescent="0.25">
      <c r="A4" s="191" t="s">
        <v>571</v>
      </c>
      <c r="B4" s="191" t="s">
        <v>572</v>
      </c>
      <c r="C4" s="159" t="s">
        <v>493</v>
      </c>
      <c r="D4" s="166" t="s">
        <v>575</v>
      </c>
      <c r="E4" s="152" t="s">
        <v>350</v>
      </c>
      <c r="F4" s="159" t="s">
        <v>574</v>
      </c>
      <c r="G4" s="159" t="s">
        <v>784</v>
      </c>
      <c r="H4" s="152" t="s">
        <v>352</v>
      </c>
      <c r="I4" s="180" t="s">
        <v>506</v>
      </c>
      <c r="J4" s="180" t="s">
        <v>506</v>
      </c>
      <c r="K4" s="180" t="s">
        <v>506</v>
      </c>
      <c r="L4" s="152">
        <v>2</v>
      </c>
      <c r="M4" s="152">
        <v>3</v>
      </c>
      <c r="N4" s="152">
        <f t="shared" ref="N4:N19" si="0">+L4*M4</f>
        <v>6</v>
      </c>
      <c r="O4" s="152" t="str">
        <f>+IF(N4&lt;5,Hoja4!$A$1,IF(N4&lt;9,Hoja4!$A$2,IF(N4&lt;21,Hoja4!$A$3,Hoja4!$A$4)))</f>
        <v>Medio</v>
      </c>
      <c r="P4" s="152">
        <v>10</v>
      </c>
      <c r="Q4" s="152">
        <f t="shared" ref="Q4:Q19" si="1">+P4*N4</f>
        <v>60</v>
      </c>
      <c r="R4" s="116" t="str">
        <f>+IF(Q4&lt;21,Hoja4!$D$1,IF(Q4&lt;121,Hoja4!$D$2,IF(Q4&lt;501,Hoja4!$D$3,Hoja4!$D$4)))</f>
        <v>III</v>
      </c>
      <c r="S4" s="178" t="str">
        <f t="shared" ref="S4:S19" si="2">IF(AND(Q4&lt;=20),"ACEPTABLE",IF(AND(Q4&gt;=40,Q4&lt;120),"ACEPTABLE",IF(AND(Q4&gt;=150,Q4&lt;500),"NO ACEPTABLE O ACEPTABLE CON CONTROL",IF(AND(Q4&gt;=600,Q4&lt;=4000),"NO ACEPTABLE"))))</f>
        <v>ACEPTABLE</v>
      </c>
      <c r="T4" s="152">
        <v>1</v>
      </c>
      <c r="U4" s="178" t="s">
        <v>515</v>
      </c>
      <c r="V4" s="178" t="s">
        <v>679</v>
      </c>
      <c r="W4" s="152"/>
      <c r="X4" s="186"/>
      <c r="Y4" s="152"/>
      <c r="Z4" s="152" t="s">
        <v>727</v>
      </c>
      <c r="AA4" s="166"/>
    </row>
    <row r="5" spans="1:27" ht="67.5" x14ac:dyDescent="0.25">
      <c r="A5" s="191" t="s">
        <v>571</v>
      </c>
      <c r="B5" s="191" t="s">
        <v>572</v>
      </c>
      <c r="C5" s="159" t="s">
        <v>493</v>
      </c>
      <c r="D5" s="166" t="s">
        <v>576</v>
      </c>
      <c r="E5" s="152" t="s">
        <v>350</v>
      </c>
      <c r="F5" s="159" t="s">
        <v>577</v>
      </c>
      <c r="G5" s="159" t="s">
        <v>784</v>
      </c>
      <c r="H5" s="152" t="s">
        <v>356</v>
      </c>
      <c r="I5" s="152" t="s">
        <v>506</v>
      </c>
      <c r="J5" s="152" t="s">
        <v>506</v>
      </c>
      <c r="K5" s="152" t="s">
        <v>506</v>
      </c>
      <c r="L5" s="152">
        <v>2</v>
      </c>
      <c r="M5" s="152">
        <v>3</v>
      </c>
      <c r="N5" s="152">
        <f t="shared" si="0"/>
        <v>6</v>
      </c>
      <c r="O5" s="152" t="str">
        <f>+IF(N5&lt;5,Hoja4!$A$1,IF(N5&lt;9,Hoja4!$A$2,IF(N5&lt;21,Hoja4!$A$3,Hoja4!$A$4)))</f>
        <v>Medio</v>
      </c>
      <c r="P5" s="152">
        <v>10</v>
      </c>
      <c r="Q5" s="152">
        <f t="shared" si="1"/>
        <v>60</v>
      </c>
      <c r="R5" s="116" t="str">
        <f>+IF(Q5&lt;21,Hoja4!$D$1,IF(Q5&lt;121,Hoja4!$D$2,IF(Q5&lt;501,Hoja4!$D$3,Hoja4!$D$4)))</f>
        <v>III</v>
      </c>
      <c r="S5" s="178" t="str">
        <f t="shared" si="2"/>
        <v>ACEPTABLE</v>
      </c>
      <c r="T5" s="152">
        <v>1</v>
      </c>
      <c r="U5" s="178" t="s">
        <v>515</v>
      </c>
      <c r="V5" s="178" t="s">
        <v>729</v>
      </c>
      <c r="W5" s="152"/>
      <c r="X5" s="186"/>
      <c r="Y5" s="152" t="s">
        <v>785</v>
      </c>
      <c r="Z5" s="152" t="s">
        <v>728</v>
      </c>
      <c r="AA5" s="166"/>
    </row>
    <row r="6" spans="1:27" ht="56.25" customHeight="1" x14ac:dyDescent="0.25">
      <c r="A6" s="191" t="s">
        <v>571</v>
      </c>
      <c r="B6" s="191" t="s">
        <v>578</v>
      </c>
      <c r="C6" s="159" t="s">
        <v>488</v>
      </c>
      <c r="D6" s="166" t="s">
        <v>581</v>
      </c>
      <c r="E6" s="152" t="s">
        <v>350</v>
      </c>
      <c r="F6" s="159" t="s">
        <v>582</v>
      </c>
      <c r="G6" s="159" t="s">
        <v>367</v>
      </c>
      <c r="H6" s="152" t="s">
        <v>372</v>
      </c>
      <c r="I6" s="166" t="s">
        <v>506</v>
      </c>
      <c r="J6" s="166" t="s">
        <v>506</v>
      </c>
      <c r="K6" s="166" t="s">
        <v>506</v>
      </c>
      <c r="L6" s="152">
        <v>2</v>
      </c>
      <c r="M6" s="152">
        <v>3</v>
      </c>
      <c r="N6" s="152">
        <f t="shared" si="0"/>
        <v>6</v>
      </c>
      <c r="O6" s="152" t="str">
        <f>+IF(N6&lt;5,Hoja4!$A$1,IF(N6&lt;9,Hoja4!$A$2,IF(N6&lt;21,Hoja4!$A$3,Hoja4!$A$4)))</f>
        <v>Medio</v>
      </c>
      <c r="P6" s="152">
        <v>10</v>
      </c>
      <c r="Q6" s="152">
        <f t="shared" si="1"/>
        <v>60</v>
      </c>
      <c r="R6" s="116" t="str">
        <f>+IF(Q6&lt;21,Hoja4!$D$1,IF(Q6&lt;121,Hoja4!$D$2,IF(Q6&lt;501,Hoja4!$D$3,Hoja4!$D$4)))</f>
        <v>III</v>
      </c>
      <c r="S6" s="178" t="str">
        <f t="shared" si="2"/>
        <v>ACEPTABLE</v>
      </c>
      <c r="T6" s="152">
        <v>1</v>
      </c>
      <c r="U6" s="178" t="s">
        <v>515</v>
      </c>
      <c r="V6" s="163" t="s">
        <v>707</v>
      </c>
      <c r="W6" s="163"/>
      <c r="X6" s="163"/>
      <c r="Y6" s="191"/>
      <c r="Z6" s="191" t="s">
        <v>731</v>
      </c>
      <c r="AA6" s="166"/>
    </row>
    <row r="7" spans="1:27" ht="56.25" x14ac:dyDescent="0.25">
      <c r="A7" s="191" t="s">
        <v>571</v>
      </c>
      <c r="B7" s="191" t="s">
        <v>578</v>
      </c>
      <c r="C7" s="159" t="s">
        <v>580</v>
      </c>
      <c r="D7" s="166" t="s">
        <v>583</v>
      </c>
      <c r="E7" s="152" t="s">
        <v>349</v>
      </c>
      <c r="F7" s="152" t="s">
        <v>584</v>
      </c>
      <c r="G7" s="166" t="s">
        <v>478</v>
      </c>
      <c r="H7" s="152" t="s">
        <v>389</v>
      </c>
      <c r="I7" s="166" t="s">
        <v>506</v>
      </c>
      <c r="J7" s="166" t="s">
        <v>506</v>
      </c>
      <c r="K7" s="166" t="s">
        <v>506</v>
      </c>
      <c r="L7" s="152">
        <v>6</v>
      </c>
      <c r="M7" s="152">
        <v>2</v>
      </c>
      <c r="N7" s="152">
        <f t="shared" si="0"/>
        <v>12</v>
      </c>
      <c r="O7" s="152" t="str">
        <f>+IF(N7&lt;5,Hoja4!$A$1,IF(N7&lt;9,Hoja4!$A$2,IF(N7&lt;21,Hoja4!$A$3,Hoja4!$A$4)))</f>
        <v>Alto</v>
      </c>
      <c r="P7" s="152">
        <v>25</v>
      </c>
      <c r="Q7" s="152">
        <f t="shared" si="1"/>
        <v>300</v>
      </c>
      <c r="R7" s="116" t="str">
        <f>+IF(Q7&lt;21,Hoja4!$D$1,IF(Q7&lt;121,Hoja4!$D$2,IF(Q7&lt;501,Hoja4!$D$3,Hoja4!$D$4)))</f>
        <v xml:space="preserve">II </v>
      </c>
      <c r="S7" s="178" t="str">
        <f t="shared" si="2"/>
        <v>NO ACEPTABLE O ACEPTABLE CON CONTROL</v>
      </c>
      <c r="T7" s="152">
        <v>1</v>
      </c>
      <c r="U7" s="178" t="s">
        <v>515</v>
      </c>
      <c r="V7" s="178" t="s">
        <v>667</v>
      </c>
      <c r="W7" s="152"/>
      <c r="X7" s="186"/>
      <c r="Y7" s="152"/>
      <c r="Z7" s="202" t="s">
        <v>790</v>
      </c>
      <c r="AA7" s="166"/>
    </row>
    <row r="8" spans="1:27" s="154" customFormat="1" ht="56.25" customHeight="1" x14ac:dyDescent="0.25">
      <c r="A8" s="158" t="s">
        <v>473</v>
      </c>
      <c r="B8" s="158" t="s">
        <v>480</v>
      </c>
      <c r="C8" s="159" t="s">
        <v>586</v>
      </c>
      <c r="D8" s="166" t="s">
        <v>783</v>
      </c>
      <c r="E8" s="152" t="s">
        <v>350</v>
      </c>
      <c r="F8" s="167" t="s">
        <v>589</v>
      </c>
      <c r="G8" s="167" t="s">
        <v>478</v>
      </c>
      <c r="H8" s="152" t="s">
        <v>362</v>
      </c>
      <c r="I8" s="166" t="s">
        <v>506</v>
      </c>
      <c r="J8" s="166" t="s">
        <v>506</v>
      </c>
      <c r="K8" s="166" t="s">
        <v>506</v>
      </c>
      <c r="L8" s="152">
        <v>6</v>
      </c>
      <c r="M8" s="152">
        <v>3</v>
      </c>
      <c r="N8" s="152">
        <f t="shared" si="0"/>
        <v>18</v>
      </c>
      <c r="O8" s="152" t="str">
        <f>+IF(N8&lt;5,Hoja4!$A$1,IF(N8&lt;9,Hoja4!$A$2,IF(N8&lt;21,Hoja4!$A$3,Hoja4!$A$4)))</f>
        <v>Alto</v>
      </c>
      <c r="P8" s="152">
        <v>10</v>
      </c>
      <c r="Q8" s="152">
        <f t="shared" si="1"/>
        <v>180</v>
      </c>
      <c r="R8" s="116" t="str">
        <f>+IF(Q8&lt;21,Hoja4!$D$1,IF(Q8&lt;121,Hoja4!$D$2,IF(Q8&lt;501,Hoja4!$D$3,Hoja4!$D$4)))</f>
        <v xml:space="preserve">II </v>
      </c>
      <c r="S8" s="178" t="str">
        <f t="shared" si="2"/>
        <v>NO ACEPTABLE O ACEPTABLE CON CONTROL</v>
      </c>
      <c r="T8" s="152">
        <v>4</v>
      </c>
      <c r="U8" s="178" t="s">
        <v>591</v>
      </c>
      <c r="V8" s="178" t="s">
        <v>734</v>
      </c>
      <c r="W8" s="152"/>
      <c r="X8" s="186"/>
      <c r="Y8" s="152" t="s">
        <v>789</v>
      </c>
      <c r="Z8" s="202" t="s">
        <v>732</v>
      </c>
      <c r="AA8" s="152" t="s">
        <v>733</v>
      </c>
    </row>
    <row r="9" spans="1:27" s="154" customFormat="1" ht="56.25" x14ac:dyDescent="0.25">
      <c r="A9" s="158" t="s">
        <v>473</v>
      </c>
      <c r="B9" s="158" t="s">
        <v>480</v>
      </c>
      <c r="C9" s="159" t="s">
        <v>587</v>
      </c>
      <c r="D9" s="166" t="s">
        <v>588</v>
      </c>
      <c r="E9" s="152" t="s">
        <v>350</v>
      </c>
      <c r="F9" s="166" t="s">
        <v>590</v>
      </c>
      <c r="G9" s="166" t="s">
        <v>479</v>
      </c>
      <c r="H9" s="152" t="s">
        <v>453</v>
      </c>
      <c r="I9" s="166" t="s">
        <v>506</v>
      </c>
      <c r="J9" s="166" t="s">
        <v>506</v>
      </c>
      <c r="K9" s="166" t="s">
        <v>506</v>
      </c>
      <c r="L9" s="152">
        <v>6</v>
      </c>
      <c r="M9" s="152">
        <v>3</v>
      </c>
      <c r="N9" s="152">
        <f t="shared" si="0"/>
        <v>18</v>
      </c>
      <c r="O9" s="152" t="str">
        <f>+IF(N9&lt;5,Hoja4!$A$1,IF(N9&lt;9,Hoja4!$A$2,IF(N9&lt;21,Hoja4!$A$3,Hoja4!$A$4)))</f>
        <v>Alto</v>
      </c>
      <c r="P9" s="152">
        <v>100</v>
      </c>
      <c r="Q9" s="152">
        <f t="shared" si="1"/>
        <v>1800</v>
      </c>
      <c r="R9" s="155" t="str">
        <f>+IF(Q9&lt;21,Hoja4!$D$1,IF(Q9&lt;121,Hoja4!$D$2,IF(Q9&lt;501,Hoja4!$D$3,Hoja4!$D$4)))</f>
        <v>I</v>
      </c>
      <c r="S9" s="178" t="str">
        <f t="shared" si="2"/>
        <v>NO ACEPTABLE</v>
      </c>
      <c r="T9" s="152">
        <v>4</v>
      </c>
      <c r="U9" s="178" t="s">
        <v>453</v>
      </c>
      <c r="V9" s="178" t="s">
        <v>658</v>
      </c>
      <c r="W9" s="152"/>
      <c r="X9" s="186"/>
      <c r="Y9" s="152" t="s">
        <v>735</v>
      </c>
      <c r="Z9" s="202" t="s">
        <v>674</v>
      </c>
      <c r="AA9" s="152" t="s">
        <v>454</v>
      </c>
    </row>
    <row r="10" spans="1:27" s="154" customFormat="1" ht="64.5" customHeight="1" x14ac:dyDescent="0.25">
      <c r="A10" s="158" t="s">
        <v>592</v>
      </c>
      <c r="B10" s="159" t="s">
        <v>481</v>
      </c>
      <c r="C10" s="159" t="s">
        <v>593</v>
      </c>
      <c r="D10" s="166" t="s">
        <v>601</v>
      </c>
      <c r="E10" s="152" t="s">
        <v>350</v>
      </c>
      <c r="F10" s="159" t="s">
        <v>603</v>
      </c>
      <c r="G10" s="158" t="s">
        <v>478</v>
      </c>
      <c r="H10" s="152" t="s">
        <v>362</v>
      </c>
      <c r="I10" s="166" t="s">
        <v>506</v>
      </c>
      <c r="J10" s="166" t="s">
        <v>506</v>
      </c>
      <c r="K10" s="166" t="s">
        <v>506</v>
      </c>
      <c r="L10" s="152">
        <v>2</v>
      </c>
      <c r="M10" s="152">
        <v>3</v>
      </c>
      <c r="N10" s="152">
        <f t="shared" si="0"/>
        <v>6</v>
      </c>
      <c r="O10" s="152" t="str">
        <f>+IF(N10&lt;5,Hoja4!$A$1,IF(N10&lt;9,Hoja4!$A$2,IF(N10&lt;21,Hoja4!$A$3,Hoja4!$A$4)))</f>
        <v>Medio</v>
      </c>
      <c r="P10" s="152">
        <v>10</v>
      </c>
      <c r="Q10" s="152">
        <f t="shared" si="1"/>
        <v>60</v>
      </c>
      <c r="R10" s="116" t="str">
        <f>+IF(Q10&lt;21,Hoja4!$D$1,IF(Q10&lt;121,Hoja4!$D$2,IF(Q10&lt;501,Hoja4!$D$3,Hoja4!$D$4)))</f>
        <v>III</v>
      </c>
      <c r="S10" s="178" t="str">
        <f t="shared" si="2"/>
        <v>ACEPTABLE</v>
      </c>
      <c r="T10" s="152">
        <v>3</v>
      </c>
      <c r="U10" s="178" t="s">
        <v>515</v>
      </c>
      <c r="V10" s="163" t="s">
        <v>707</v>
      </c>
      <c r="W10" s="152"/>
      <c r="X10" s="186"/>
      <c r="Y10" s="187" t="s">
        <v>792</v>
      </c>
      <c r="Z10" s="202" t="s">
        <v>791</v>
      </c>
      <c r="AA10" s="152" t="s">
        <v>486</v>
      </c>
    </row>
    <row r="11" spans="1:27" s="154" customFormat="1" ht="50.25" customHeight="1" x14ac:dyDescent="0.25">
      <c r="A11" s="158" t="s">
        <v>592</v>
      </c>
      <c r="B11" s="159" t="s">
        <v>481</v>
      </c>
      <c r="C11" s="159" t="s">
        <v>594</v>
      </c>
      <c r="D11" s="166" t="s">
        <v>602</v>
      </c>
      <c r="E11" s="152" t="s">
        <v>350</v>
      </c>
      <c r="F11" s="159" t="s">
        <v>604</v>
      </c>
      <c r="G11" s="159" t="s">
        <v>478</v>
      </c>
      <c r="H11" s="152" t="s">
        <v>492</v>
      </c>
      <c r="I11" s="166" t="s">
        <v>506</v>
      </c>
      <c r="J11" s="166" t="s">
        <v>506</v>
      </c>
      <c r="K11" s="166" t="s">
        <v>506</v>
      </c>
      <c r="L11" s="152">
        <v>2</v>
      </c>
      <c r="M11" s="152">
        <v>3</v>
      </c>
      <c r="N11" s="152">
        <f t="shared" si="0"/>
        <v>6</v>
      </c>
      <c r="O11" s="152" t="str">
        <f>+IF(N11&lt;5,Hoja4!$A$1,IF(N11&lt;9,Hoja4!$A$2,IF(N11&lt;21,Hoja4!$A$3,Hoja4!$A$4)))</f>
        <v>Medio</v>
      </c>
      <c r="P11" s="152">
        <v>10</v>
      </c>
      <c r="Q11" s="152">
        <f t="shared" si="1"/>
        <v>60</v>
      </c>
      <c r="R11" s="116" t="str">
        <f>+IF(Q11&lt;21,Hoja4!$D$1,IF(Q11&lt;121,Hoja4!$D$2,IF(Q11&lt;501,Hoja4!$D$3,Hoja4!$D$4)))</f>
        <v>III</v>
      </c>
      <c r="S11" s="178" t="str">
        <f t="shared" si="2"/>
        <v>ACEPTABLE</v>
      </c>
      <c r="T11" s="152">
        <v>3</v>
      </c>
      <c r="U11" s="178" t="s">
        <v>515</v>
      </c>
      <c r="V11" s="163" t="s">
        <v>707</v>
      </c>
      <c r="W11" s="152"/>
      <c r="X11" s="186"/>
      <c r="Y11" s="152"/>
      <c r="Z11" s="202" t="s">
        <v>791</v>
      </c>
      <c r="AA11" s="166" t="s">
        <v>486</v>
      </c>
    </row>
    <row r="12" spans="1:27" s="154" customFormat="1" ht="67.5" x14ac:dyDescent="0.25">
      <c r="A12" s="158" t="s">
        <v>592</v>
      </c>
      <c r="B12" s="159" t="s">
        <v>481</v>
      </c>
      <c r="C12" s="159" t="s">
        <v>595</v>
      </c>
      <c r="D12" s="166" t="s">
        <v>794</v>
      </c>
      <c r="E12" s="152" t="s">
        <v>350</v>
      </c>
      <c r="F12" s="152" t="s">
        <v>599</v>
      </c>
      <c r="G12" s="166" t="s">
        <v>793</v>
      </c>
      <c r="H12" s="152" t="s">
        <v>352</v>
      </c>
      <c r="I12" s="166" t="s">
        <v>506</v>
      </c>
      <c r="J12" s="166" t="s">
        <v>506</v>
      </c>
      <c r="K12" s="166" t="s">
        <v>506</v>
      </c>
      <c r="L12" s="152">
        <v>2</v>
      </c>
      <c r="M12" s="152">
        <v>3</v>
      </c>
      <c r="N12" s="152">
        <f t="shared" si="0"/>
        <v>6</v>
      </c>
      <c r="O12" s="152" t="str">
        <f>+IF(N12&lt;5,Hoja4!$A$1,IF(N12&lt;9,Hoja4!$A$2,IF(N12&lt;21,Hoja4!$A$3,Hoja4!$A$4)))</f>
        <v>Medio</v>
      </c>
      <c r="P12" s="152">
        <v>10</v>
      </c>
      <c r="Q12" s="152">
        <f t="shared" si="1"/>
        <v>60</v>
      </c>
      <c r="R12" s="116" t="str">
        <f>+IF(Q12&lt;21,Hoja4!$D$1,IF(Q12&lt;121,Hoja4!$D$2,IF(Q12&lt;501,Hoja4!$D$3,Hoja4!$D$4)))</f>
        <v>III</v>
      </c>
      <c r="S12" s="178" t="str">
        <f t="shared" si="2"/>
        <v>ACEPTABLE</v>
      </c>
      <c r="T12" s="152">
        <v>3</v>
      </c>
      <c r="U12" s="178" t="s">
        <v>600</v>
      </c>
      <c r="V12" s="163" t="s">
        <v>795</v>
      </c>
      <c r="W12" s="152"/>
      <c r="X12" s="186"/>
      <c r="Y12" s="152"/>
      <c r="Z12" s="191" t="s">
        <v>728</v>
      </c>
      <c r="AA12" s="166"/>
    </row>
    <row r="13" spans="1:27" s="154" customFormat="1" ht="56.25" x14ac:dyDescent="0.25">
      <c r="A13" s="158" t="s">
        <v>592</v>
      </c>
      <c r="B13" s="159" t="s">
        <v>481</v>
      </c>
      <c r="C13" s="159" t="s">
        <v>596</v>
      </c>
      <c r="D13" s="166" t="s">
        <v>598</v>
      </c>
      <c r="E13" s="166" t="s">
        <v>350</v>
      </c>
      <c r="F13" s="159" t="s">
        <v>597</v>
      </c>
      <c r="G13" s="159" t="s">
        <v>479</v>
      </c>
      <c r="H13" s="159" t="s">
        <v>453</v>
      </c>
      <c r="I13" s="166" t="s">
        <v>506</v>
      </c>
      <c r="J13" s="166" t="s">
        <v>506</v>
      </c>
      <c r="K13" s="166" t="s">
        <v>506</v>
      </c>
      <c r="L13" s="152">
        <v>2</v>
      </c>
      <c r="M13" s="152">
        <v>3</v>
      </c>
      <c r="N13" s="152">
        <f t="shared" si="0"/>
        <v>6</v>
      </c>
      <c r="O13" s="152" t="str">
        <f>+IF(N13&lt;5,Hoja4!$A$1,IF(N13&lt;9,Hoja4!$A$2,IF(N13&lt;21,Hoja4!$A$3,Hoja4!$A$4)))</f>
        <v>Medio</v>
      </c>
      <c r="P13" s="152">
        <v>100</v>
      </c>
      <c r="Q13" s="152">
        <f t="shared" si="1"/>
        <v>600</v>
      </c>
      <c r="R13" s="155" t="str">
        <f>+IF(Q13&lt;21,Hoja4!$D$1,IF(Q13&lt;121,Hoja4!$D$2,IF(Q13&lt;501,Hoja4!$D$3,Hoja4!$D$4)))</f>
        <v>I</v>
      </c>
      <c r="S13" s="178" t="str">
        <f t="shared" si="2"/>
        <v>NO ACEPTABLE</v>
      </c>
      <c r="T13" s="152">
        <v>3</v>
      </c>
      <c r="U13" s="178" t="s">
        <v>453</v>
      </c>
      <c r="V13" s="163" t="s">
        <v>658</v>
      </c>
      <c r="W13" s="191"/>
      <c r="X13" s="191"/>
      <c r="Y13" s="191" t="s">
        <v>735</v>
      </c>
      <c r="Z13" s="191" t="s">
        <v>674</v>
      </c>
      <c r="AA13" s="191" t="s">
        <v>454</v>
      </c>
    </row>
    <row r="14" spans="1:27" s="154" customFormat="1" ht="90" x14ac:dyDescent="0.25">
      <c r="A14" s="161" t="s">
        <v>475</v>
      </c>
      <c r="B14" s="193" t="s">
        <v>482</v>
      </c>
      <c r="C14" s="159" t="s">
        <v>607</v>
      </c>
      <c r="D14" s="166" t="s">
        <v>608</v>
      </c>
      <c r="E14" s="152" t="s">
        <v>350</v>
      </c>
      <c r="F14" s="158" t="s">
        <v>609</v>
      </c>
      <c r="G14" s="158" t="s">
        <v>478</v>
      </c>
      <c r="H14" s="152" t="s">
        <v>362</v>
      </c>
      <c r="I14" s="166" t="s">
        <v>506</v>
      </c>
      <c r="J14" s="166" t="s">
        <v>506</v>
      </c>
      <c r="K14" s="166" t="s">
        <v>506</v>
      </c>
      <c r="L14" s="152">
        <v>2</v>
      </c>
      <c r="M14" s="152">
        <v>3</v>
      </c>
      <c r="N14" s="152">
        <f t="shared" si="0"/>
        <v>6</v>
      </c>
      <c r="O14" s="152" t="str">
        <f>+IF(N14&lt;5,Hoja4!$A$1,IF(N14&lt;9,Hoja4!$A$2,IF(N14&lt;21,Hoja4!$A$3,Hoja4!$A$4)))</f>
        <v>Medio</v>
      </c>
      <c r="P14" s="152">
        <v>10</v>
      </c>
      <c r="Q14" s="152">
        <f t="shared" si="1"/>
        <v>60</v>
      </c>
      <c r="R14" s="116" t="str">
        <f>+IF(Q14&lt;21,Hoja4!$D$1,IF(Q14&lt;121,Hoja4!$D$2,IF(Q14&lt;501,Hoja4!$D$3,Hoja4!$D$4)))</f>
        <v>III</v>
      </c>
      <c r="S14" s="178" t="str">
        <f t="shared" si="2"/>
        <v>ACEPTABLE</v>
      </c>
      <c r="T14" s="152">
        <v>4</v>
      </c>
      <c r="U14" s="178" t="s">
        <v>591</v>
      </c>
      <c r="V14" s="178" t="s">
        <v>734</v>
      </c>
      <c r="W14" s="191"/>
      <c r="X14" s="191"/>
      <c r="Y14" s="191" t="s">
        <v>789</v>
      </c>
      <c r="Z14" s="202" t="s">
        <v>732</v>
      </c>
      <c r="AA14" s="191" t="s">
        <v>733</v>
      </c>
    </row>
    <row r="15" spans="1:27" s="154" customFormat="1" ht="56.25" x14ac:dyDescent="0.25">
      <c r="A15" s="161" t="s">
        <v>475</v>
      </c>
      <c r="B15" s="193" t="s">
        <v>482</v>
      </c>
      <c r="C15" s="159" t="s">
        <v>610</v>
      </c>
      <c r="D15" s="166" t="s">
        <v>611</v>
      </c>
      <c r="E15" s="152" t="s">
        <v>350</v>
      </c>
      <c r="F15" s="152" t="s">
        <v>590</v>
      </c>
      <c r="G15" s="166" t="s">
        <v>479</v>
      </c>
      <c r="H15" s="152" t="s">
        <v>453</v>
      </c>
      <c r="I15" s="166" t="s">
        <v>506</v>
      </c>
      <c r="J15" s="166" t="s">
        <v>506</v>
      </c>
      <c r="K15" s="166" t="s">
        <v>506</v>
      </c>
      <c r="L15" s="152">
        <v>2</v>
      </c>
      <c r="M15" s="152">
        <v>3</v>
      </c>
      <c r="N15" s="152">
        <f t="shared" si="0"/>
        <v>6</v>
      </c>
      <c r="O15" s="152" t="str">
        <f>+IF(N15&lt;5,Hoja4!$A$1,IF(N15&lt;9,Hoja4!$A$2,IF(N15&lt;21,Hoja4!$A$3,Hoja4!$A$4)))</f>
        <v>Medio</v>
      </c>
      <c r="P15" s="152">
        <v>100</v>
      </c>
      <c r="Q15" s="152">
        <f t="shared" si="1"/>
        <v>600</v>
      </c>
      <c r="R15" s="155" t="str">
        <f>+IF(Q15&lt;21,Hoja4!$D$1,IF(Q15&lt;121,Hoja4!$D$2,IF(Q15&lt;501,Hoja4!$D$3,Hoja4!$D$4)))</f>
        <v>I</v>
      </c>
      <c r="S15" s="178" t="str">
        <f t="shared" si="2"/>
        <v>NO ACEPTABLE</v>
      </c>
      <c r="T15" s="152">
        <v>4</v>
      </c>
      <c r="U15" s="178" t="s">
        <v>453</v>
      </c>
      <c r="V15" s="163" t="s">
        <v>658</v>
      </c>
      <c r="W15" s="191"/>
      <c r="X15" s="191"/>
      <c r="Y15" s="191" t="s">
        <v>735</v>
      </c>
      <c r="Z15" s="191" t="s">
        <v>674</v>
      </c>
      <c r="AA15" s="191" t="s">
        <v>454</v>
      </c>
    </row>
    <row r="16" spans="1:27" s="154" customFormat="1" ht="36" x14ac:dyDescent="0.25">
      <c r="A16" s="161" t="s">
        <v>476</v>
      </c>
      <c r="B16" s="193" t="s">
        <v>483</v>
      </c>
      <c r="C16" s="159" t="s">
        <v>610</v>
      </c>
      <c r="D16" s="166" t="s">
        <v>611</v>
      </c>
      <c r="E16" s="152" t="s">
        <v>350</v>
      </c>
      <c r="F16" s="152" t="s">
        <v>590</v>
      </c>
      <c r="G16" s="166" t="s">
        <v>479</v>
      </c>
      <c r="H16" s="152" t="s">
        <v>453</v>
      </c>
      <c r="I16" s="166" t="s">
        <v>506</v>
      </c>
      <c r="J16" s="166" t="s">
        <v>506</v>
      </c>
      <c r="K16" s="166" t="s">
        <v>506</v>
      </c>
      <c r="L16" s="152">
        <v>2</v>
      </c>
      <c r="M16" s="152">
        <v>3</v>
      </c>
      <c r="N16" s="152">
        <f t="shared" si="0"/>
        <v>6</v>
      </c>
      <c r="O16" s="152" t="str">
        <f>+IF(N16&lt;5,Hoja4!$A$1,IF(N16&lt;9,Hoja4!$A$2,IF(N16&lt;21,Hoja4!$A$3,Hoja4!$A$4)))</f>
        <v>Medio</v>
      </c>
      <c r="P16" s="152">
        <v>10</v>
      </c>
      <c r="Q16" s="152">
        <f t="shared" si="1"/>
        <v>60</v>
      </c>
      <c r="R16" s="116" t="str">
        <f>+IF(Q16&lt;21,Hoja4!$D$1,IF(Q16&lt;121,Hoja4!$D$2,IF(Q16&lt;501,Hoja4!$D$3,Hoja4!$D$4)))</f>
        <v>III</v>
      </c>
      <c r="S16" s="178" t="str">
        <f t="shared" si="2"/>
        <v>ACEPTABLE</v>
      </c>
      <c r="T16" s="152">
        <v>3</v>
      </c>
      <c r="U16" s="178" t="s">
        <v>453</v>
      </c>
      <c r="V16" s="163" t="s">
        <v>658</v>
      </c>
      <c r="W16" s="152"/>
      <c r="X16" s="186"/>
      <c r="Y16" s="152" t="s">
        <v>460</v>
      </c>
      <c r="Z16" s="152"/>
      <c r="AA16" s="152" t="s">
        <v>454</v>
      </c>
    </row>
    <row r="17" spans="1:27" s="154" customFormat="1" ht="67.5" x14ac:dyDescent="0.25">
      <c r="A17" s="161" t="s">
        <v>476</v>
      </c>
      <c r="B17" s="193" t="s">
        <v>483</v>
      </c>
      <c r="C17" s="159" t="s">
        <v>612</v>
      </c>
      <c r="D17" s="166" t="s">
        <v>613</v>
      </c>
      <c r="E17" s="152" t="s">
        <v>350</v>
      </c>
      <c r="F17" s="152" t="s">
        <v>614</v>
      </c>
      <c r="G17" s="166" t="s">
        <v>793</v>
      </c>
      <c r="H17" s="152" t="s">
        <v>489</v>
      </c>
      <c r="I17" s="166" t="s">
        <v>506</v>
      </c>
      <c r="J17" s="166" t="s">
        <v>506</v>
      </c>
      <c r="K17" s="166" t="s">
        <v>506</v>
      </c>
      <c r="L17" s="152">
        <v>10</v>
      </c>
      <c r="M17" s="152">
        <v>4</v>
      </c>
      <c r="N17" s="152">
        <f t="shared" si="0"/>
        <v>40</v>
      </c>
      <c r="O17" s="152" t="str">
        <f>+IF(N17&lt;5,Hoja4!$A$1,IF(N17&lt;9,Hoja4!$A$2,IF(N17&lt;21,Hoja4!$A$3,Hoja4!$A$4)))</f>
        <v>Muy Alto</v>
      </c>
      <c r="P17" s="152">
        <v>100</v>
      </c>
      <c r="Q17" s="152">
        <f t="shared" si="1"/>
        <v>4000</v>
      </c>
      <c r="R17" s="155" t="str">
        <f>+IF(Q17&lt;21,Hoja4!$D$1,IF(Q17&lt;121,Hoja4!$D$2,IF(Q17&lt;501,Hoja4!$D$3,Hoja4!$D$4)))</f>
        <v>I</v>
      </c>
      <c r="S17" s="178" t="str">
        <f t="shared" si="2"/>
        <v>NO ACEPTABLE</v>
      </c>
      <c r="T17" s="152">
        <v>25</v>
      </c>
      <c r="U17" s="178" t="s">
        <v>515</v>
      </c>
      <c r="V17" s="178" t="s">
        <v>729</v>
      </c>
      <c r="W17" s="152"/>
      <c r="X17" s="186"/>
      <c r="Y17" s="152"/>
      <c r="Z17" s="152" t="s">
        <v>728</v>
      </c>
      <c r="AA17" s="152"/>
    </row>
    <row r="18" spans="1:27" s="154" customFormat="1" ht="56.25" x14ac:dyDescent="0.25">
      <c r="A18" s="160" t="s">
        <v>477</v>
      </c>
      <c r="B18" s="188" t="s">
        <v>483</v>
      </c>
      <c r="C18" s="159" t="s">
        <v>615</v>
      </c>
      <c r="D18" s="166" t="s">
        <v>616</v>
      </c>
      <c r="E18" s="152" t="s">
        <v>350</v>
      </c>
      <c r="F18" s="152" t="s">
        <v>617</v>
      </c>
      <c r="G18" s="166" t="s">
        <v>793</v>
      </c>
      <c r="H18" s="152" t="s">
        <v>352</v>
      </c>
      <c r="I18" s="166" t="s">
        <v>506</v>
      </c>
      <c r="J18" s="166" t="s">
        <v>506</v>
      </c>
      <c r="K18" s="166" t="s">
        <v>506</v>
      </c>
      <c r="L18" s="152">
        <v>2</v>
      </c>
      <c r="M18" s="152">
        <v>3</v>
      </c>
      <c r="N18" s="152">
        <f t="shared" si="0"/>
        <v>6</v>
      </c>
      <c r="O18" s="152" t="str">
        <f>+IF(N18&lt;5,Hoja4!$A$1,IF(N18&lt;9,Hoja4!$A$2,IF(N18&lt;21,Hoja4!$A$3,Hoja4!$A$4)))</f>
        <v>Medio</v>
      </c>
      <c r="P18" s="152">
        <v>10</v>
      </c>
      <c r="Q18" s="152">
        <f t="shared" si="1"/>
        <v>60</v>
      </c>
      <c r="R18" s="116" t="str">
        <f>+IF(Q18&lt;21,Hoja4!$D$1,IF(Q18&lt;121,Hoja4!$D$2,IF(Q18&lt;501,Hoja4!$D$3,Hoja4!$D$4)))</f>
        <v>III</v>
      </c>
      <c r="S18" s="178" t="str">
        <f t="shared" si="2"/>
        <v>ACEPTABLE</v>
      </c>
      <c r="T18" s="152">
        <v>3</v>
      </c>
      <c r="U18" s="178" t="s">
        <v>515</v>
      </c>
      <c r="V18" s="163" t="s">
        <v>679</v>
      </c>
      <c r="W18" s="191"/>
      <c r="X18" s="191"/>
      <c r="Y18" s="191"/>
      <c r="Z18" s="191" t="s">
        <v>727</v>
      </c>
      <c r="AA18" s="191"/>
    </row>
    <row r="19" spans="1:27" s="154" customFormat="1" ht="56.25" x14ac:dyDescent="0.25">
      <c r="A19" s="160" t="s">
        <v>477</v>
      </c>
      <c r="B19" s="188" t="s">
        <v>483</v>
      </c>
      <c r="C19" s="159" t="s">
        <v>618</v>
      </c>
      <c r="D19" s="166" t="s">
        <v>619</v>
      </c>
      <c r="E19" s="152" t="s">
        <v>350</v>
      </c>
      <c r="F19" s="152" t="s">
        <v>620</v>
      </c>
      <c r="G19" s="166" t="s">
        <v>479</v>
      </c>
      <c r="H19" s="152" t="s">
        <v>453</v>
      </c>
      <c r="I19" s="166" t="s">
        <v>506</v>
      </c>
      <c r="J19" s="166" t="s">
        <v>506</v>
      </c>
      <c r="K19" s="166" t="s">
        <v>506</v>
      </c>
      <c r="L19" s="152">
        <v>2</v>
      </c>
      <c r="M19" s="152">
        <v>3</v>
      </c>
      <c r="N19" s="152">
        <f t="shared" si="0"/>
        <v>6</v>
      </c>
      <c r="O19" s="152" t="str">
        <f>+IF(N19&lt;5,Hoja4!$A$1,IF(N19&lt;9,Hoja4!$A$2,IF(N19&lt;21,Hoja4!$A$3,Hoja4!$A$4)))</f>
        <v>Medio</v>
      </c>
      <c r="P19" s="152">
        <v>100</v>
      </c>
      <c r="Q19" s="152">
        <f t="shared" si="1"/>
        <v>600</v>
      </c>
      <c r="R19" s="155" t="str">
        <f>+IF(Q19&lt;21,Hoja4!$D$1,IF(Q19&lt;121,Hoja4!$D$2,IF(Q19&lt;501,Hoja4!$D$3,Hoja4!$D$4)))</f>
        <v>I</v>
      </c>
      <c r="S19" s="178" t="str">
        <f t="shared" si="2"/>
        <v>NO ACEPTABLE</v>
      </c>
      <c r="T19" s="152">
        <v>3</v>
      </c>
      <c r="U19" s="178" t="s">
        <v>515</v>
      </c>
      <c r="V19" s="163" t="s">
        <v>658</v>
      </c>
      <c r="W19" s="191"/>
      <c r="X19" s="191"/>
      <c r="Y19" s="191" t="s">
        <v>735</v>
      </c>
      <c r="Z19" s="191" t="s">
        <v>674</v>
      </c>
      <c r="AA19" s="191" t="s">
        <v>454</v>
      </c>
    </row>
    <row r="20" spans="1:27" x14ac:dyDescent="0.25">
      <c r="A20" s="7"/>
      <c r="B20" s="7"/>
      <c r="C20" s="137"/>
      <c r="D20" s="137"/>
    </row>
    <row r="21" spans="1:27" x14ac:dyDescent="0.25">
      <c r="A21" s="7"/>
      <c r="B21" s="7"/>
      <c r="C21" s="137"/>
      <c r="D21" s="137"/>
    </row>
    <row r="22" spans="1:27" x14ac:dyDescent="0.25">
      <c r="A22" s="7"/>
      <c r="B22" s="7"/>
      <c r="C22" s="137"/>
      <c r="D22" s="137"/>
      <c r="H22" s="164" t="s">
        <v>494</v>
      </c>
    </row>
    <row r="23" spans="1:27" x14ac:dyDescent="0.25">
      <c r="A23" s="7"/>
      <c r="B23" s="7"/>
      <c r="C23" s="137"/>
      <c r="D23" s="137"/>
      <c r="E23">
        <f>COUNTIF(R4:R19,"I")</f>
        <v>5</v>
      </c>
      <c r="H23" s="164" t="s">
        <v>495</v>
      </c>
    </row>
    <row r="24" spans="1:27" x14ac:dyDescent="0.25">
      <c r="A24" s="7"/>
      <c r="B24" s="7"/>
      <c r="C24" s="137"/>
      <c r="D24" s="137"/>
      <c r="E24">
        <v>4</v>
      </c>
      <c r="H24" s="164" t="s">
        <v>496</v>
      </c>
    </row>
    <row r="25" spans="1:27" x14ac:dyDescent="0.25">
      <c r="A25" s="7"/>
      <c r="B25" s="7"/>
      <c r="C25" s="137"/>
      <c r="D25" s="137"/>
      <c r="E25">
        <f>COUNTIF(R6:R21,"III")</f>
        <v>7</v>
      </c>
      <c r="H25" s="164" t="s">
        <v>497</v>
      </c>
    </row>
    <row r="26" spans="1:27" x14ac:dyDescent="0.25">
      <c r="A26" s="7"/>
      <c r="B26" s="7"/>
      <c r="C26" s="137"/>
      <c r="D26" s="137"/>
      <c r="E26">
        <f>SUM(E23:E25)</f>
        <v>16</v>
      </c>
    </row>
    <row r="27" spans="1:27" x14ac:dyDescent="0.25">
      <c r="A27" s="7"/>
      <c r="B27" s="7"/>
      <c r="C27" s="137"/>
      <c r="D27" s="137"/>
    </row>
    <row r="28" spans="1:27" x14ac:dyDescent="0.25">
      <c r="A28" s="7"/>
      <c r="B28" s="7"/>
      <c r="C28" s="137"/>
      <c r="D28" s="137"/>
    </row>
    <row r="29" spans="1:27" x14ac:dyDescent="0.25">
      <c r="A29" s="7"/>
      <c r="B29" s="7"/>
      <c r="C29" s="137"/>
      <c r="D29" s="137"/>
    </row>
    <row r="30" spans="1:27" x14ac:dyDescent="0.25">
      <c r="A30" s="7"/>
      <c r="B30" s="7"/>
      <c r="C30" s="137"/>
      <c r="D30" s="137"/>
    </row>
    <row r="31" spans="1:27" x14ac:dyDescent="0.25">
      <c r="A31" s="7"/>
      <c r="B31" s="7"/>
      <c r="C31" s="137"/>
      <c r="D31" s="137"/>
    </row>
    <row r="32" spans="1:27" x14ac:dyDescent="0.25">
      <c r="A32" s="7"/>
      <c r="B32" s="7"/>
      <c r="C32" s="137"/>
      <c r="D32" s="137"/>
    </row>
    <row r="33" spans="1:4" x14ac:dyDescent="0.25">
      <c r="A33" s="7"/>
      <c r="B33" s="7"/>
      <c r="C33" s="137"/>
      <c r="D33" s="137"/>
    </row>
    <row r="34" spans="1:4" x14ac:dyDescent="0.25">
      <c r="A34" s="7"/>
      <c r="B34" s="7"/>
      <c r="C34" s="137"/>
      <c r="D34" s="137"/>
    </row>
    <row r="35" spans="1:4" x14ac:dyDescent="0.25">
      <c r="A35" s="7"/>
      <c r="B35" s="7"/>
      <c r="C35" s="137"/>
      <c r="D35" s="137"/>
    </row>
    <row r="36" spans="1:4" x14ac:dyDescent="0.25">
      <c r="A36" s="7"/>
      <c r="B36" s="7"/>
      <c r="C36" s="137"/>
      <c r="D36" s="137"/>
    </row>
    <row r="37" spans="1:4" x14ac:dyDescent="0.25">
      <c r="A37" s="7"/>
      <c r="B37" s="7"/>
      <c r="C37" s="137"/>
      <c r="D37" s="137"/>
    </row>
    <row r="38" spans="1:4" x14ac:dyDescent="0.25">
      <c r="A38" s="7"/>
      <c r="B38" s="7"/>
      <c r="C38" s="137"/>
      <c r="D38" s="137"/>
    </row>
    <row r="39" spans="1:4" x14ac:dyDescent="0.25">
      <c r="A39" s="7"/>
      <c r="B39" s="7"/>
      <c r="C39" s="137"/>
      <c r="D39" s="137"/>
    </row>
    <row r="40" spans="1:4" x14ac:dyDescent="0.25">
      <c r="A40" s="7"/>
      <c r="B40" s="7"/>
      <c r="C40" s="137"/>
      <c r="D40" s="137"/>
    </row>
    <row r="41" spans="1:4" x14ac:dyDescent="0.25">
      <c r="A41" s="7"/>
      <c r="B41" s="7"/>
      <c r="C41" s="137"/>
      <c r="D41" s="137"/>
    </row>
    <row r="42" spans="1:4" x14ac:dyDescent="0.25">
      <c r="A42" s="7"/>
      <c r="B42" s="7"/>
      <c r="C42" s="137"/>
      <c r="D42" s="137"/>
    </row>
    <row r="43" spans="1:4" x14ac:dyDescent="0.25">
      <c r="A43" s="7"/>
      <c r="B43" s="7"/>
      <c r="C43" s="137"/>
      <c r="D43" s="137"/>
    </row>
    <row r="44" spans="1:4" x14ac:dyDescent="0.25">
      <c r="A44" s="7"/>
      <c r="B44" s="7"/>
      <c r="C44" s="137"/>
      <c r="D44" s="137"/>
    </row>
    <row r="45" spans="1:4" x14ac:dyDescent="0.25">
      <c r="A45" s="7"/>
      <c r="B45" s="7"/>
      <c r="C45" s="137"/>
      <c r="D45" s="137"/>
    </row>
    <row r="46" spans="1:4" x14ac:dyDescent="0.25">
      <c r="A46" s="7"/>
      <c r="B46" s="7"/>
      <c r="C46" s="137"/>
      <c r="D46" s="137"/>
    </row>
    <row r="47" spans="1:4" x14ac:dyDescent="0.25">
      <c r="A47" s="7"/>
      <c r="B47" s="7"/>
      <c r="C47" s="137"/>
      <c r="D47" s="137"/>
    </row>
    <row r="48" spans="1:4" x14ac:dyDescent="0.25">
      <c r="A48" s="7"/>
      <c r="B48" s="7"/>
      <c r="C48" s="137"/>
      <c r="D48" s="137"/>
    </row>
    <row r="49" spans="1:4" x14ac:dyDescent="0.25">
      <c r="A49" s="7"/>
      <c r="B49" s="7"/>
      <c r="C49" s="137"/>
      <c r="D49" s="137"/>
    </row>
    <row r="50" spans="1:4" x14ac:dyDescent="0.25">
      <c r="A50" s="7"/>
      <c r="B50" s="7"/>
      <c r="C50" s="137"/>
      <c r="D50" s="137"/>
    </row>
    <row r="51" spans="1:4" x14ac:dyDescent="0.25">
      <c r="A51" s="7"/>
      <c r="B51" s="7"/>
      <c r="C51" s="137"/>
      <c r="D51" s="137"/>
    </row>
    <row r="52" spans="1:4" x14ac:dyDescent="0.25">
      <c r="A52" s="7"/>
      <c r="B52" s="7"/>
      <c r="C52" s="137"/>
      <c r="D52" s="137"/>
    </row>
    <row r="53" spans="1:4" x14ac:dyDescent="0.25">
      <c r="A53" s="7"/>
      <c r="B53" s="7"/>
      <c r="C53" s="137"/>
      <c r="D53" s="137"/>
    </row>
    <row r="54" spans="1:4" x14ac:dyDescent="0.25">
      <c r="A54" s="7"/>
      <c r="B54" s="7"/>
      <c r="C54" s="137"/>
      <c r="D54" s="137"/>
    </row>
    <row r="55" spans="1:4" x14ac:dyDescent="0.25">
      <c r="A55" s="7"/>
      <c r="B55" s="7"/>
      <c r="C55" s="137"/>
      <c r="D55" s="137"/>
    </row>
    <row r="56" spans="1:4" x14ac:dyDescent="0.25">
      <c r="A56" s="7"/>
      <c r="B56" s="7"/>
      <c r="C56" s="137"/>
      <c r="D56" s="137"/>
    </row>
    <row r="57" spans="1:4" x14ac:dyDescent="0.25">
      <c r="A57" s="7"/>
      <c r="B57" s="7"/>
      <c r="C57" s="137"/>
      <c r="D57" s="137"/>
    </row>
    <row r="58" spans="1:4" x14ac:dyDescent="0.25">
      <c r="A58" s="7"/>
      <c r="B58" s="7"/>
      <c r="C58" s="137"/>
      <c r="D58" s="137"/>
    </row>
    <row r="59" spans="1:4" x14ac:dyDescent="0.25">
      <c r="A59" s="7"/>
      <c r="B59" s="7"/>
      <c r="C59" s="137"/>
      <c r="D59" s="137"/>
    </row>
    <row r="60" spans="1:4" x14ac:dyDescent="0.25">
      <c r="A60" s="7"/>
      <c r="B60" s="7"/>
      <c r="C60" s="137"/>
      <c r="D60" s="137"/>
    </row>
    <row r="61" spans="1:4" x14ac:dyDescent="0.25">
      <c r="A61" s="7"/>
      <c r="B61" s="7"/>
      <c r="C61" s="137"/>
      <c r="D61" s="137"/>
    </row>
    <row r="62" spans="1:4" x14ac:dyDescent="0.25">
      <c r="A62" s="7"/>
      <c r="B62" s="7"/>
      <c r="C62" s="137"/>
      <c r="D62" s="137"/>
    </row>
    <row r="63" spans="1:4" x14ac:dyDescent="0.25">
      <c r="A63" s="7"/>
      <c r="B63" s="7"/>
      <c r="C63" s="137"/>
      <c r="D63" s="137"/>
    </row>
    <row r="64" spans="1:4" x14ac:dyDescent="0.25">
      <c r="A64" s="7"/>
      <c r="B64" s="7"/>
      <c r="C64" s="137"/>
      <c r="D64" s="137"/>
    </row>
    <row r="65" spans="1:4" x14ac:dyDescent="0.25">
      <c r="A65" s="7"/>
      <c r="B65" s="7"/>
      <c r="C65" s="137"/>
      <c r="D65" s="137"/>
    </row>
    <row r="66" spans="1:4" x14ac:dyDescent="0.25">
      <c r="A66" s="7"/>
      <c r="B66" s="7"/>
      <c r="C66" s="137"/>
      <c r="D66" s="137"/>
    </row>
    <row r="67" spans="1:4" x14ac:dyDescent="0.25">
      <c r="A67" s="7"/>
      <c r="B67" s="7"/>
      <c r="C67" s="137"/>
      <c r="D67" s="137"/>
    </row>
    <row r="68" spans="1:4" x14ac:dyDescent="0.25">
      <c r="A68" s="7"/>
      <c r="B68" s="7"/>
      <c r="C68" s="137"/>
      <c r="D68" s="137"/>
    </row>
    <row r="69" spans="1:4" x14ac:dyDescent="0.25">
      <c r="A69" s="7"/>
      <c r="B69" s="7"/>
      <c r="C69" s="137"/>
      <c r="D69" s="137"/>
    </row>
    <row r="70" spans="1:4" x14ac:dyDescent="0.25">
      <c r="A70" s="7"/>
      <c r="B70" s="7"/>
      <c r="C70" s="137"/>
      <c r="D70" s="137"/>
    </row>
    <row r="71" spans="1:4" x14ac:dyDescent="0.25">
      <c r="A71" s="7"/>
      <c r="B71" s="7"/>
      <c r="C71" s="137"/>
      <c r="D71" s="137"/>
    </row>
    <row r="72" spans="1:4" x14ac:dyDescent="0.25">
      <c r="A72" s="7"/>
      <c r="B72" s="7"/>
      <c r="C72" s="137"/>
      <c r="D72" s="137"/>
    </row>
    <row r="73" spans="1:4" x14ac:dyDescent="0.25">
      <c r="A73" s="7"/>
      <c r="B73" s="7"/>
      <c r="C73" s="137"/>
      <c r="D73" s="137"/>
    </row>
    <row r="74" spans="1:4" x14ac:dyDescent="0.25">
      <c r="A74" s="7"/>
      <c r="B74" s="7"/>
      <c r="C74" s="137"/>
      <c r="D74" s="137"/>
    </row>
    <row r="75" spans="1:4" x14ac:dyDescent="0.25">
      <c r="A75" s="7"/>
      <c r="B75" s="7"/>
      <c r="C75" s="137"/>
      <c r="D75" s="137"/>
    </row>
    <row r="76" spans="1:4" x14ac:dyDescent="0.25">
      <c r="A76" s="7"/>
      <c r="B76" s="7"/>
      <c r="C76" s="137"/>
      <c r="D76" s="137"/>
    </row>
    <row r="77" spans="1:4" x14ac:dyDescent="0.25">
      <c r="A77" s="7"/>
      <c r="B77" s="7"/>
      <c r="C77" s="137"/>
      <c r="D77" s="137"/>
    </row>
    <row r="78" spans="1:4" x14ac:dyDescent="0.25">
      <c r="A78" s="7"/>
      <c r="B78" s="7"/>
      <c r="C78" s="137"/>
      <c r="D78" s="137"/>
    </row>
    <row r="79" spans="1:4" x14ac:dyDescent="0.25">
      <c r="A79" s="7"/>
      <c r="B79" s="7"/>
      <c r="C79" s="137"/>
      <c r="D79" s="137"/>
    </row>
    <row r="80" spans="1:4" x14ac:dyDescent="0.25">
      <c r="A80" s="7"/>
      <c r="B80" s="7"/>
      <c r="C80" s="137"/>
      <c r="D80" s="137"/>
    </row>
    <row r="81" spans="1:4" x14ac:dyDescent="0.25">
      <c r="A81" s="7"/>
      <c r="B81" s="7"/>
      <c r="C81" s="137"/>
      <c r="D81" s="137"/>
    </row>
    <row r="82" spans="1:4" x14ac:dyDescent="0.25">
      <c r="A82" s="7"/>
      <c r="B82" s="7"/>
      <c r="C82" s="137"/>
      <c r="D82" s="137"/>
    </row>
    <row r="83" spans="1:4" x14ac:dyDescent="0.25">
      <c r="A83" s="7"/>
      <c r="B83" s="7"/>
      <c r="C83" s="137"/>
      <c r="D83" s="137"/>
    </row>
    <row r="84" spans="1:4" x14ac:dyDescent="0.25">
      <c r="A84" s="7"/>
      <c r="B84" s="7"/>
      <c r="C84" s="137"/>
      <c r="D84" s="137"/>
    </row>
    <row r="85" spans="1:4" x14ac:dyDescent="0.25">
      <c r="A85" s="7"/>
      <c r="B85" s="7"/>
      <c r="C85" s="137"/>
      <c r="D85" s="137"/>
    </row>
    <row r="86" spans="1:4" x14ac:dyDescent="0.25">
      <c r="A86" s="7"/>
      <c r="B86" s="7"/>
      <c r="C86" s="137"/>
      <c r="D86" s="137"/>
    </row>
    <row r="87" spans="1:4" x14ac:dyDescent="0.25">
      <c r="A87" s="7"/>
      <c r="B87" s="7"/>
      <c r="C87" s="137"/>
      <c r="D87" s="137"/>
    </row>
    <row r="88" spans="1:4" x14ac:dyDescent="0.25">
      <c r="A88" s="7"/>
      <c r="B88" s="7"/>
      <c r="C88" s="137"/>
      <c r="D88" s="137"/>
    </row>
    <row r="89" spans="1:4" x14ac:dyDescent="0.25">
      <c r="A89" s="7"/>
      <c r="B89" s="7"/>
      <c r="C89" s="137"/>
      <c r="D89" s="137"/>
    </row>
    <row r="90" spans="1:4" x14ac:dyDescent="0.25">
      <c r="A90" s="7"/>
      <c r="B90" s="7"/>
      <c r="C90" s="137"/>
      <c r="D90" s="137"/>
    </row>
    <row r="91" spans="1:4" x14ac:dyDescent="0.25">
      <c r="A91" s="7"/>
      <c r="B91" s="7"/>
      <c r="C91" s="137"/>
      <c r="D91" s="137"/>
    </row>
    <row r="92" spans="1:4" x14ac:dyDescent="0.25">
      <c r="A92" s="7"/>
      <c r="B92" s="7"/>
      <c r="C92" s="137"/>
      <c r="D92" s="137"/>
    </row>
    <row r="93" spans="1:4" x14ac:dyDescent="0.25">
      <c r="A93" s="7"/>
      <c r="B93" s="7"/>
      <c r="C93" s="137"/>
      <c r="D93" s="137"/>
    </row>
    <row r="94" spans="1:4" x14ac:dyDescent="0.25">
      <c r="A94" s="7"/>
      <c r="B94" s="7"/>
      <c r="C94" s="137"/>
      <c r="D94" s="137"/>
    </row>
    <row r="95" spans="1:4" x14ac:dyDescent="0.25">
      <c r="A95" s="7"/>
      <c r="B95" s="7"/>
      <c r="C95" s="137"/>
      <c r="D95" s="137"/>
    </row>
    <row r="96" spans="1:4" x14ac:dyDescent="0.25">
      <c r="A96" s="7"/>
      <c r="B96" s="7"/>
      <c r="C96" s="137"/>
      <c r="D96" s="137"/>
    </row>
    <row r="97" spans="1:4" x14ac:dyDescent="0.25">
      <c r="A97" s="7"/>
      <c r="B97" s="7"/>
      <c r="C97" s="137"/>
      <c r="D97" s="137"/>
    </row>
    <row r="98" spans="1:4" x14ac:dyDescent="0.25">
      <c r="A98" s="7"/>
      <c r="B98" s="7"/>
      <c r="C98" s="137"/>
      <c r="D98" s="137"/>
    </row>
    <row r="99" spans="1:4" x14ac:dyDescent="0.25">
      <c r="A99" s="7"/>
      <c r="B99" s="7"/>
      <c r="C99" s="137"/>
      <c r="D99" s="137"/>
    </row>
    <row r="100" spans="1:4" x14ac:dyDescent="0.25">
      <c r="A100" s="7"/>
      <c r="B100" s="7"/>
      <c r="C100" s="137"/>
      <c r="D100" s="137"/>
    </row>
    <row r="101" spans="1:4" x14ac:dyDescent="0.25">
      <c r="A101" s="7"/>
      <c r="B101" s="7"/>
      <c r="C101" s="137"/>
      <c r="D101" s="137"/>
    </row>
    <row r="102" spans="1:4" x14ac:dyDescent="0.25">
      <c r="A102" s="7"/>
      <c r="B102" s="7"/>
      <c r="C102" s="137"/>
      <c r="D102" s="137"/>
    </row>
    <row r="103" spans="1:4" x14ac:dyDescent="0.25">
      <c r="A103" s="7"/>
      <c r="B103" s="7"/>
      <c r="C103" s="137"/>
      <c r="D103" s="137"/>
    </row>
    <row r="104" spans="1:4" x14ac:dyDescent="0.25">
      <c r="A104" s="7"/>
      <c r="B104" s="7"/>
      <c r="C104" s="137"/>
      <c r="D104" s="137"/>
    </row>
    <row r="105" spans="1:4" x14ac:dyDescent="0.25">
      <c r="A105" s="7"/>
      <c r="B105" s="7"/>
      <c r="C105" s="137"/>
      <c r="D105" s="137"/>
    </row>
    <row r="106" spans="1:4" x14ac:dyDescent="0.25">
      <c r="A106" s="7"/>
      <c r="B106" s="7"/>
      <c r="C106" s="137"/>
      <c r="D106" s="137"/>
    </row>
    <row r="107" spans="1:4" x14ac:dyDescent="0.25">
      <c r="A107" s="7"/>
      <c r="B107" s="7"/>
      <c r="C107" s="137"/>
      <c r="D107" s="137"/>
    </row>
    <row r="108" spans="1:4" x14ac:dyDescent="0.25">
      <c r="A108" s="7"/>
      <c r="B108" s="7"/>
      <c r="C108" s="137"/>
      <c r="D108" s="137"/>
    </row>
    <row r="109" spans="1:4" x14ac:dyDescent="0.25">
      <c r="A109" s="7"/>
      <c r="B109" s="7"/>
      <c r="C109" s="137"/>
      <c r="D109" s="137"/>
    </row>
    <row r="110" spans="1:4" x14ac:dyDescent="0.25">
      <c r="A110" s="7"/>
      <c r="B110" s="7"/>
      <c r="C110" s="137"/>
      <c r="D110" s="137"/>
    </row>
    <row r="111" spans="1:4" x14ac:dyDescent="0.25">
      <c r="A111" s="7"/>
      <c r="B111" s="7"/>
      <c r="C111" s="137"/>
      <c r="D111" s="137"/>
    </row>
    <row r="112" spans="1:4" x14ac:dyDescent="0.25">
      <c r="A112" s="7"/>
      <c r="B112" s="7"/>
      <c r="C112" s="137"/>
      <c r="D112" s="137"/>
    </row>
    <row r="113" spans="1:4" x14ac:dyDescent="0.25">
      <c r="A113" s="7"/>
      <c r="B113" s="7"/>
      <c r="C113" s="137"/>
      <c r="D113" s="137"/>
    </row>
    <row r="114" spans="1:4" x14ac:dyDescent="0.25">
      <c r="A114" s="7"/>
      <c r="B114" s="7"/>
      <c r="C114" s="137"/>
      <c r="D114" s="137"/>
    </row>
    <row r="115" spans="1:4" x14ac:dyDescent="0.25">
      <c r="A115" s="7"/>
      <c r="B115" s="7"/>
      <c r="C115" s="137"/>
      <c r="D115" s="137"/>
    </row>
    <row r="116" spans="1:4" x14ac:dyDescent="0.25">
      <c r="A116" s="7"/>
      <c r="B116" s="7"/>
      <c r="C116" s="137"/>
      <c r="D116" s="137"/>
    </row>
    <row r="117" spans="1:4" x14ac:dyDescent="0.25">
      <c r="A117" s="7"/>
      <c r="B117" s="7"/>
      <c r="C117" s="137"/>
      <c r="D117" s="137"/>
    </row>
    <row r="118" spans="1:4" x14ac:dyDescent="0.25">
      <c r="A118" s="7"/>
      <c r="B118" s="7"/>
      <c r="C118" s="137"/>
      <c r="D118" s="137"/>
    </row>
    <row r="119" spans="1:4" x14ac:dyDescent="0.25">
      <c r="A119" s="7"/>
      <c r="B119" s="7"/>
      <c r="C119" s="137"/>
      <c r="D119" s="137"/>
    </row>
    <row r="120" spans="1:4" x14ac:dyDescent="0.25">
      <c r="A120" s="7"/>
      <c r="B120" s="7"/>
      <c r="C120" s="137"/>
      <c r="D120" s="137"/>
    </row>
    <row r="121" spans="1:4" x14ac:dyDescent="0.25">
      <c r="A121" s="7"/>
      <c r="B121" s="7"/>
      <c r="C121" s="137"/>
      <c r="D121" s="137"/>
    </row>
    <row r="122" spans="1:4" x14ac:dyDescent="0.25">
      <c r="A122" s="7"/>
      <c r="B122" s="7"/>
      <c r="C122" s="137"/>
      <c r="D122" s="137"/>
    </row>
    <row r="123" spans="1:4" x14ac:dyDescent="0.25">
      <c r="A123" s="7"/>
      <c r="B123" s="7"/>
      <c r="C123" s="137"/>
      <c r="D123" s="137"/>
    </row>
    <row r="124" spans="1:4" x14ac:dyDescent="0.25">
      <c r="A124" s="7"/>
      <c r="B124" s="7"/>
      <c r="C124" s="137"/>
      <c r="D124" s="137"/>
    </row>
    <row r="125" spans="1:4" x14ac:dyDescent="0.25">
      <c r="A125" s="7"/>
      <c r="B125" s="7"/>
      <c r="C125" s="137"/>
      <c r="D125" s="137"/>
    </row>
    <row r="126" spans="1:4" x14ac:dyDescent="0.25">
      <c r="A126" s="7"/>
      <c r="B126" s="7"/>
      <c r="C126" s="137"/>
      <c r="D126" s="137"/>
    </row>
    <row r="127" spans="1:4" x14ac:dyDescent="0.25">
      <c r="A127" s="7"/>
      <c r="B127" s="7"/>
      <c r="C127" s="137"/>
      <c r="D127" s="137"/>
    </row>
    <row r="128" spans="1:4" x14ac:dyDescent="0.25">
      <c r="A128" s="7"/>
      <c r="B128" s="7"/>
      <c r="C128" s="137"/>
      <c r="D128" s="137"/>
    </row>
    <row r="129" spans="1:4" x14ac:dyDescent="0.25">
      <c r="A129" s="7"/>
      <c r="B129" s="7"/>
      <c r="C129" s="137"/>
      <c r="D129" s="137"/>
    </row>
    <row r="130" spans="1:4" x14ac:dyDescent="0.25">
      <c r="A130" s="7"/>
      <c r="B130" s="7"/>
      <c r="C130" s="137"/>
      <c r="D130" s="137"/>
    </row>
    <row r="131" spans="1:4" x14ac:dyDescent="0.25">
      <c r="A131" s="7"/>
      <c r="B131" s="7"/>
      <c r="C131" s="137"/>
      <c r="D131" s="137"/>
    </row>
    <row r="132" spans="1:4" x14ac:dyDescent="0.25">
      <c r="A132" s="7"/>
      <c r="B132" s="7"/>
      <c r="C132" s="137"/>
      <c r="D132" s="137"/>
    </row>
    <row r="133" spans="1:4" x14ac:dyDescent="0.25">
      <c r="A133" s="7"/>
      <c r="B133" s="7"/>
      <c r="C133" s="137"/>
      <c r="D133" s="137"/>
    </row>
    <row r="134" spans="1:4" x14ac:dyDescent="0.25">
      <c r="A134" s="7"/>
      <c r="B134" s="7"/>
      <c r="C134" s="137"/>
      <c r="D134" s="137"/>
    </row>
    <row r="135" spans="1:4" x14ac:dyDescent="0.25">
      <c r="A135" s="7"/>
      <c r="B135" s="7"/>
      <c r="C135" s="137"/>
      <c r="D135" s="137"/>
    </row>
    <row r="136" spans="1:4" x14ac:dyDescent="0.25">
      <c r="A136" s="7"/>
      <c r="B136" s="7"/>
      <c r="C136" s="137"/>
      <c r="D136" s="137"/>
    </row>
    <row r="137" spans="1:4" x14ac:dyDescent="0.25">
      <c r="A137" s="7"/>
      <c r="B137" s="7"/>
      <c r="C137" s="137"/>
      <c r="D137" s="137"/>
    </row>
    <row r="138" spans="1:4" x14ac:dyDescent="0.25">
      <c r="A138" s="7"/>
      <c r="B138" s="7"/>
      <c r="C138" s="137"/>
      <c r="D138" s="137"/>
    </row>
    <row r="139" spans="1:4" x14ac:dyDescent="0.25">
      <c r="A139" s="7"/>
      <c r="B139" s="7"/>
      <c r="C139" s="137"/>
      <c r="D139" s="137"/>
    </row>
    <row r="140" spans="1:4" x14ac:dyDescent="0.25">
      <c r="A140" s="7"/>
      <c r="B140" s="7"/>
      <c r="C140" s="137"/>
      <c r="D140" s="137"/>
    </row>
    <row r="141" spans="1:4" x14ac:dyDescent="0.25">
      <c r="A141" s="7"/>
      <c r="B141" s="7"/>
      <c r="C141" s="137"/>
      <c r="D141" s="137"/>
    </row>
    <row r="142" spans="1:4" x14ac:dyDescent="0.25">
      <c r="A142" s="7"/>
      <c r="B142" s="7"/>
      <c r="C142" s="137"/>
      <c r="D142" s="137"/>
    </row>
    <row r="143" spans="1:4" x14ac:dyDescent="0.25">
      <c r="A143" s="7"/>
      <c r="B143" s="7"/>
      <c r="C143" s="137"/>
      <c r="D143" s="137"/>
    </row>
    <row r="144" spans="1:4" x14ac:dyDescent="0.25">
      <c r="A144" s="7"/>
      <c r="B144" s="7"/>
      <c r="C144" s="137"/>
      <c r="D144" s="137"/>
    </row>
    <row r="145" spans="1:4" x14ac:dyDescent="0.25">
      <c r="A145" s="7"/>
      <c r="B145" s="7"/>
      <c r="C145" s="137"/>
      <c r="D145" s="137"/>
    </row>
    <row r="146" spans="1:4" x14ac:dyDescent="0.25">
      <c r="A146" s="7"/>
      <c r="B146" s="7"/>
      <c r="C146" s="137"/>
      <c r="D146" s="137"/>
    </row>
    <row r="147" spans="1:4" x14ac:dyDescent="0.25">
      <c r="A147" s="7"/>
      <c r="B147" s="7"/>
      <c r="C147" s="137"/>
      <c r="D147" s="137"/>
    </row>
    <row r="148" spans="1:4" x14ac:dyDescent="0.25">
      <c r="A148" s="7"/>
      <c r="B148" s="7"/>
      <c r="C148" s="137"/>
      <c r="D148" s="137"/>
    </row>
    <row r="149" spans="1:4" x14ac:dyDescent="0.25">
      <c r="A149" s="7"/>
      <c r="B149" s="7"/>
      <c r="C149" s="137"/>
      <c r="D149" s="137"/>
    </row>
    <row r="150" spans="1:4" x14ac:dyDescent="0.25">
      <c r="A150" s="7"/>
      <c r="B150" s="7"/>
      <c r="C150" s="137"/>
      <c r="D150" s="137"/>
    </row>
    <row r="151" spans="1:4" x14ac:dyDescent="0.25">
      <c r="A151" s="7"/>
      <c r="B151" s="7"/>
      <c r="C151" s="137"/>
      <c r="D151" s="137"/>
    </row>
    <row r="152" spans="1:4" x14ac:dyDescent="0.25">
      <c r="A152" s="7"/>
      <c r="B152" s="7"/>
      <c r="C152" s="137"/>
      <c r="D152" s="137"/>
    </row>
    <row r="153" spans="1:4" x14ac:dyDescent="0.25">
      <c r="A153" s="7"/>
      <c r="B153" s="7"/>
      <c r="C153" s="137"/>
      <c r="D153" s="137"/>
    </row>
    <row r="154" spans="1:4" x14ac:dyDescent="0.25">
      <c r="A154" s="7"/>
      <c r="B154" s="7"/>
      <c r="C154" s="137"/>
      <c r="D154" s="137"/>
    </row>
    <row r="155" spans="1:4" x14ac:dyDescent="0.25">
      <c r="A155" s="7"/>
      <c r="B155" s="7"/>
      <c r="C155" s="137"/>
      <c r="D155" s="137"/>
    </row>
    <row r="156" spans="1:4" x14ac:dyDescent="0.25">
      <c r="A156" s="7"/>
      <c r="B156" s="7"/>
      <c r="C156" s="137"/>
      <c r="D156" s="137"/>
    </row>
    <row r="157" spans="1:4" x14ac:dyDescent="0.25">
      <c r="A157" s="7"/>
      <c r="B157" s="7"/>
      <c r="C157" s="137"/>
      <c r="D157" s="137"/>
    </row>
    <row r="158" spans="1:4" x14ac:dyDescent="0.25">
      <c r="A158" s="7"/>
      <c r="B158" s="7"/>
      <c r="C158" s="137"/>
      <c r="D158" s="137"/>
    </row>
    <row r="159" spans="1:4" x14ac:dyDescent="0.25">
      <c r="A159" s="7"/>
      <c r="B159" s="7"/>
      <c r="C159" s="137"/>
      <c r="D159" s="137"/>
    </row>
    <row r="160" spans="1:4" x14ac:dyDescent="0.25">
      <c r="A160" s="7"/>
      <c r="B160" s="7"/>
      <c r="C160" s="137"/>
      <c r="D160" s="137"/>
    </row>
    <row r="161" spans="1:4" x14ac:dyDescent="0.25">
      <c r="A161" s="7"/>
      <c r="B161" s="7"/>
      <c r="C161" s="137"/>
      <c r="D161" s="137"/>
    </row>
    <row r="162" spans="1:4" x14ac:dyDescent="0.25">
      <c r="A162" s="7"/>
      <c r="B162" s="7"/>
      <c r="C162" s="137"/>
      <c r="D162" s="137"/>
    </row>
    <row r="163" spans="1:4" x14ac:dyDescent="0.25">
      <c r="A163" s="7"/>
      <c r="B163" s="7"/>
      <c r="C163" s="137"/>
      <c r="D163" s="137"/>
    </row>
    <row r="164" spans="1:4" x14ac:dyDescent="0.25">
      <c r="A164" s="7"/>
      <c r="B164" s="7"/>
      <c r="C164" s="137"/>
      <c r="D164" s="137"/>
    </row>
    <row r="165" spans="1:4" x14ac:dyDescent="0.25">
      <c r="A165" s="7"/>
      <c r="B165" s="7"/>
      <c r="C165" s="137"/>
      <c r="D165" s="137"/>
    </row>
    <row r="166" spans="1:4" x14ac:dyDescent="0.25">
      <c r="A166" s="7"/>
      <c r="B166" s="7"/>
      <c r="C166" s="137"/>
      <c r="D166" s="137"/>
    </row>
    <row r="167" spans="1:4" x14ac:dyDescent="0.25">
      <c r="A167" s="7"/>
      <c r="B167" s="7"/>
      <c r="C167" s="137"/>
      <c r="D167" s="137"/>
    </row>
    <row r="168" spans="1:4" x14ac:dyDescent="0.25">
      <c r="A168" s="7"/>
      <c r="B168" s="7"/>
      <c r="C168" s="137"/>
      <c r="D168" s="137"/>
    </row>
    <row r="169" spans="1:4" x14ac:dyDescent="0.25">
      <c r="A169" s="7"/>
      <c r="B169" s="7"/>
      <c r="C169" s="137"/>
      <c r="D169" s="137"/>
    </row>
    <row r="170" spans="1:4" x14ac:dyDescent="0.25">
      <c r="A170" s="7"/>
      <c r="B170" s="7"/>
      <c r="C170" s="137"/>
      <c r="D170" s="137"/>
    </row>
    <row r="171" spans="1:4" x14ac:dyDescent="0.25">
      <c r="A171" s="7"/>
      <c r="B171" s="7"/>
      <c r="C171" s="137"/>
      <c r="D171" s="137"/>
    </row>
    <row r="172" spans="1:4" x14ac:dyDescent="0.25">
      <c r="A172" s="7"/>
      <c r="B172" s="7"/>
      <c r="C172" s="137"/>
      <c r="D172" s="137"/>
    </row>
    <row r="173" spans="1:4" x14ac:dyDescent="0.25">
      <c r="A173" s="7"/>
      <c r="B173" s="7"/>
      <c r="C173" s="137"/>
      <c r="D173" s="137"/>
    </row>
    <row r="174" spans="1:4" x14ac:dyDescent="0.25">
      <c r="A174" s="7"/>
      <c r="B174" s="7"/>
      <c r="C174" s="137"/>
      <c r="D174" s="137"/>
    </row>
    <row r="175" spans="1:4" x14ac:dyDescent="0.25">
      <c r="A175" s="7"/>
      <c r="B175" s="7"/>
      <c r="C175" s="137"/>
      <c r="D175" s="137"/>
    </row>
    <row r="176" spans="1:4" x14ac:dyDescent="0.25">
      <c r="A176" s="7"/>
      <c r="B176" s="7"/>
      <c r="C176" s="137"/>
      <c r="D176" s="137"/>
    </row>
    <row r="177" spans="1:4" x14ac:dyDescent="0.25">
      <c r="A177" s="7"/>
      <c r="B177" s="7"/>
      <c r="C177" s="137"/>
      <c r="D177" s="137"/>
    </row>
    <row r="178" spans="1:4" x14ac:dyDescent="0.25">
      <c r="A178" s="7"/>
      <c r="B178" s="7"/>
      <c r="C178" s="137"/>
      <c r="D178" s="137"/>
    </row>
    <row r="179" spans="1:4" x14ac:dyDescent="0.25">
      <c r="A179" s="7"/>
      <c r="B179" s="7"/>
      <c r="C179" s="137"/>
      <c r="D179" s="137"/>
    </row>
    <row r="180" spans="1:4" x14ac:dyDescent="0.25">
      <c r="A180" s="7"/>
      <c r="B180" s="7"/>
      <c r="C180" s="137"/>
      <c r="D180" s="137"/>
    </row>
    <row r="181" spans="1:4" x14ac:dyDescent="0.25">
      <c r="A181" s="7"/>
      <c r="B181" s="7"/>
      <c r="C181" s="137"/>
      <c r="D181" s="137"/>
    </row>
    <row r="182" spans="1:4" x14ac:dyDescent="0.25">
      <c r="A182" s="7"/>
      <c r="B182" s="7"/>
      <c r="C182" s="137"/>
      <c r="D182" s="137"/>
    </row>
    <row r="183" spans="1:4" x14ac:dyDescent="0.25">
      <c r="A183" s="7"/>
      <c r="B183" s="7"/>
      <c r="C183" s="137"/>
      <c r="D183" s="137"/>
    </row>
    <row r="184" spans="1:4" x14ac:dyDescent="0.25">
      <c r="A184" s="7"/>
      <c r="B184" s="7"/>
      <c r="C184" s="137"/>
      <c r="D184" s="137"/>
    </row>
    <row r="185" spans="1:4" x14ac:dyDescent="0.25">
      <c r="A185" s="7"/>
      <c r="B185" s="7"/>
      <c r="C185" s="137"/>
      <c r="D185" s="137"/>
    </row>
    <row r="186" spans="1:4" x14ac:dyDescent="0.25">
      <c r="A186" s="7"/>
      <c r="B186" s="7"/>
      <c r="C186" s="137"/>
      <c r="D186" s="137"/>
    </row>
    <row r="187" spans="1:4" x14ac:dyDescent="0.25">
      <c r="A187" s="7"/>
      <c r="B187" s="7"/>
      <c r="C187" s="137"/>
      <c r="D187" s="137"/>
    </row>
    <row r="188" spans="1:4" x14ac:dyDescent="0.25">
      <c r="A188" s="7"/>
      <c r="B188" s="7"/>
      <c r="C188" s="137"/>
      <c r="D188" s="137"/>
    </row>
    <row r="189" spans="1:4" x14ac:dyDescent="0.25">
      <c r="A189" s="7"/>
      <c r="B189" s="7"/>
      <c r="C189" s="137"/>
      <c r="D189" s="137"/>
    </row>
    <row r="190" spans="1:4" x14ac:dyDescent="0.25">
      <c r="A190" s="7"/>
      <c r="B190" s="7"/>
      <c r="C190" s="137"/>
      <c r="D190" s="137"/>
    </row>
    <row r="191" spans="1:4" x14ac:dyDescent="0.25">
      <c r="A191" s="7"/>
      <c r="B191" s="7"/>
      <c r="C191" s="137"/>
      <c r="D191" s="137"/>
    </row>
    <row r="192" spans="1:4" x14ac:dyDescent="0.25">
      <c r="A192" s="7"/>
      <c r="B192" s="7"/>
      <c r="C192" s="137"/>
      <c r="D192" s="137"/>
    </row>
    <row r="193" spans="1:4" x14ac:dyDescent="0.25">
      <c r="A193" s="7"/>
      <c r="B193" s="7"/>
      <c r="C193" s="137"/>
      <c r="D193" s="137"/>
    </row>
    <row r="194" spans="1:4" x14ac:dyDescent="0.25">
      <c r="A194" s="7"/>
      <c r="B194" s="7"/>
      <c r="C194" s="137"/>
      <c r="D194" s="137"/>
    </row>
    <row r="195" spans="1:4" x14ac:dyDescent="0.25">
      <c r="A195" s="7"/>
      <c r="B195" s="7"/>
      <c r="C195" s="137"/>
      <c r="D195" s="137"/>
    </row>
    <row r="196" spans="1:4" x14ac:dyDescent="0.25">
      <c r="A196" s="7"/>
      <c r="B196" s="7"/>
      <c r="C196" s="137"/>
      <c r="D196" s="137"/>
    </row>
    <row r="197" spans="1:4" x14ac:dyDescent="0.25">
      <c r="A197" s="7"/>
      <c r="B197" s="7"/>
      <c r="C197" s="137"/>
      <c r="D197" s="137"/>
    </row>
    <row r="198" spans="1:4" x14ac:dyDescent="0.25">
      <c r="A198" s="7"/>
      <c r="B198" s="7"/>
      <c r="C198" s="137"/>
      <c r="D198" s="137"/>
    </row>
    <row r="199" spans="1:4" x14ac:dyDescent="0.25">
      <c r="A199" s="7"/>
      <c r="B199" s="7"/>
      <c r="C199" s="137"/>
      <c r="D199" s="137"/>
    </row>
    <row r="200" spans="1:4" x14ac:dyDescent="0.25">
      <c r="A200" s="7"/>
      <c r="B200" s="7"/>
      <c r="C200" s="137"/>
      <c r="D200" s="137"/>
    </row>
    <row r="201" spans="1:4" x14ac:dyDescent="0.25">
      <c r="A201" s="7"/>
      <c r="B201" s="7"/>
      <c r="C201" s="137"/>
      <c r="D201" s="137"/>
    </row>
    <row r="202" spans="1:4" x14ac:dyDescent="0.25">
      <c r="A202" s="7"/>
      <c r="B202" s="7"/>
      <c r="C202" s="137"/>
      <c r="D202" s="137"/>
    </row>
    <row r="203" spans="1:4" x14ac:dyDescent="0.25">
      <c r="A203" s="7"/>
      <c r="B203" s="7"/>
      <c r="C203" s="137"/>
      <c r="D203" s="137"/>
    </row>
    <row r="204" spans="1:4" x14ac:dyDescent="0.25">
      <c r="A204" s="7"/>
      <c r="B204" s="7"/>
      <c r="C204" s="137"/>
      <c r="D204" s="137"/>
    </row>
    <row r="205" spans="1:4" x14ac:dyDescent="0.25">
      <c r="A205" s="7"/>
      <c r="B205" s="7"/>
      <c r="C205" s="137"/>
      <c r="D205" s="137"/>
    </row>
    <row r="206" spans="1:4" x14ac:dyDescent="0.25">
      <c r="A206" s="7"/>
      <c r="B206" s="7"/>
      <c r="C206" s="137"/>
      <c r="D206" s="137"/>
    </row>
    <row r="207" spans="1:4" x14ac:dyDescent="0.25">
      <c r="A207" s="7"/>
      <c r="B207" s="7"/>
      <c r="C207" s="137"/>
      <c r="D207" s="137"/>
    </row>
    <row r="208" spans="1:4" x14ac:dyDescent="0.25">
      <c r="A208" s="7"/>
      <c r="B208" s="7"/>
      <c r="C208" s="137"/>
      <c r="D208" s="137"/>
    </row>
    <row r="209" spans="1:4" x14ac:dyDescent="0.25">
      <c r="A209" s="7"/>
      <c r="B209" s="7"/>
      <c r="C209" s="137"/>
      <c r="D209" s="137"/>
    </row>
    <row r="210" spans="1:4" x14ac:dyDescent="0.25">
      <c r="A210" s="7"/>
      <c r="B210" s="7"/>
      <c r="C210" s="137"/>
      <c r="D210" s="137"/>
    </row>
    <row r="211" spans="1:4" x14ac:dyDescent="0.25">
      <c r="A211" s="7"/>
      <c r="B211" s="7"/>
      <c r="C211" s="137"/>
      <c r="D211" s="137"/>
    </row>
    <row r="212" spans="1:4" x14ac:dyDescent="0.25">
      <c r="A212" s="7"/>
      <c r="B212" s="7"/>
      <c r="C212" s="137"/>
      <c r="D212" s="137"/>
    </row>
    <row r="213" spans="1:4" x14ac:dyDescent="0.25">
      <c r="A213" s="7"/>
      <c r="B213" s="7"/>
      <c r="C213" s="137"/>
      <c r="D213" s="137"/>
    </row>
    <row r="214" spans="1:4" x14ac:dyDescent="0.25">
      <c r="A214" s="7"/>
      <c r="B214" s="7"/>
      <c r="C214" s="137"/>
      <c r="D214" s="137"/>
    </row>
    <row r="215" spans="1:4" x14ac:dyDescent="0.25">
      <c r="A215" s="7"/>
      <c r="B215" s="7"/>
      <c r="C215" s="137"/>
      <c r="D215" s="137"/>
    </row>
    <row r="216" spans="1:4" x14ac:dyDescent="0.25">
      <c r="A216" s="7"/>
      <c r="B216" s="7"/>
      <c r="C216" s="137"/>
      <c r="D216" s="137"/>
    </row>
    <row r="217" spans="1:4" x14ac:dyDescent="0.25">
      <c r="A217" s="7"/>
      <c r="B217" s="7"/>
      <c r="C217" s="137"/>
      <c r="D217" s="137"/>
    </row>
    <row r="218" spans="1:4" x14ac:dyDescent="0.25">
      <c r="A218" s="7"/>
      <c r="B218" s="7"/>
      <c r="C218" s="137"/>
      <c r="D218" s="137"/>
    </row>
    <row r="219" spans="1:4" x14ac:dyDescent="0.25">
      <c r="A219" s="7"/>
      <c r="B219" s="7"/>
      <c r="C219" s="137"/>
      <c r="D219" s="137"/>
    </row>
    <row r="220" spans="1:4" x14ac:dyDescent="0.25">
      <c r="A220" s="7"/>
      <c r="B220" s="7"/>
      <c r="C220" s="137"/>
      <c r="D220" s="137"/>
    </row>
    <row r="221" spans="1:4" x14ac:dyDescent="0.25">
      <c r="A221" s="7"/>
      <c r="B221" s="7"/>
      <c r="C221" s="137"/>
      <c r="D221" s="137"/>
    </row>
    <row r="222" spans="1:4" x14ac:dyDescent="0.25">
      <c r="A222" s="7"/>
      <c r="B222" s="7"/>
      <c r="C222" s="137"/>
      <c r="D222" s="137"/>
    </row>
    <row r="223" spans="1:4" x14ac:dyDescent="0.25">
      <c r="A223" s="7"/>
      <c r="B223" s="7"/>
      <c r="C223" s="137"/>
      <c r="D223" s="137"/>
    </row>
    <row r="224" spans="1:4" x14ac:dyDescent="0.25">
      <c r="A224" s="7"/>
      <c r="B224" s="7"/>
      <c r="C224" s="137"/>
      <c r="D224" s="137"/>
    </row>
    <row r="225" spans="1:4" x14ac:dyDescent="0.25">
      <c r="A225" s="7"/>
      <c r="B225" s="7"/>
      <c r="C225" s="137"/>
      <c r="D225" s="137"/>
    </row>
    <row r="226" spans="1:4" x14ac:dyDescent="0.25">
      <c r="A226" s="7"/>
      <c r="B226" s="7"/>
      <c r="C226" s="137"/>
      <c r="D226" s="137"/>
    </row>
    <row r="227" spans="1:4" x14ac:dyDescent="0.25">
      <c r="A227" s="7"/>
      <c r="B227" s="7"/>
      <c r="C227" s="137"/>
      <c r="D227" s="137"/>
    </row>
    <row r="228" spans="1:4" x14ac:dyDescent="0.25">
      <c r="A228" s="7"/>
      <c r="B228" s="7"/>
      <c r="C228" s="137"/>
      <c r="D228" s="137"/>
    </row>
    <row r="229" spans="1:4" x14ac:dyDescent="0.25">
      <c r="A229" s="7"/>
      <c r="B229" s="7"/>
      <c r="C229" s="137"/>
      <c r="D229" s="137"/>
    </row>
    <row r="230" spans="1:4" x14ac:dyDescent="0.25">
      <c r="A230" s="7"/>
      <c r="B230" s="7"/>
      <c r="C230" s="137"/>
      <c r="D230" s="137"/>
    </row>
    <row r="231" spans="1:4" x14ac:dyDescent="0.25">
      <c r="A231" s="7"/>
      <c r="B231" s="7"/>
      <c r="C231" s="137"/>
      <c r="D231" s="137"/>
    </row>
    <row r="232" spans="1:4" x14ac:dyDescent="0.25">
      <c r="A232" s="7"/>
      <c r="B232" s="7"/>
      <c r="C232" s="137"/>
      <c r="D232" s="137"/>
    </row>
    <row r="233" spans="1:4" x14ac:dyDescent="0.25">
      <c r="A233" s="7"/>
      <c r="B233" s="7"/>
      <c r="C233" s="137"/>
      <c r="D233" s="137"/>
    </row>
    <row r="234" spans="1:4" x14ac:dyDescent="0.25">
      <c r="A234" s="7"/>
      <c r="B234" s="7"/>
      <c r="C234" s="137"/>
      <c r="D234" s="137"/>
    </row>
    <row r="235" spans="1:4" x14ac:dyDescent="0.25">
      <c r="A235" s="7"/>
      <c r="B235" s="7"/>
      <c r="C235" s="137"/>
      <c r="D235" s="137"/>
    </row>
    <row r="236" spans="1:4" x14ac:dyDescent="0.25">
      <c r="A236" s="7"/>
      <c r="B236" s="7"/>
      <c r="C236" s="137"/>
      <c r="D236" s="137"/>
    </row>
    <row r="237" spans="1:4" x14ac:dyDescent="0.25">
      <c r="A237" s="7"/>
      <c r="B237" s="7"/>
      <c r="C237" s="137"/>
      <c r="D237" s="137"/>
    </row>
    <row r="238" spans="1:4" x14ac:dyDescent="0.25">
      <c r="A238" s="7"/>
      <c r="B238" s="7"/>
      <c r="C238" s="137"/>
      <c r="D238" s="137"/>
    </row>
    <row r="239" spans="1:4" x14ac:dyDescent="0.25">
      <c r="A239" s="7"/>
      <c r="B239" s="7"/>
      <c r="C239" s="137"/>
      <c r="D239" s="137"/>
    </row>
    <row r="240" spans="1:4" x14ac:dyDescent="0.25">
      <c r="A240" s="7"/>
      <c r="B240" s="7"/>
      <c r="C240" s="137"/>
      <c r="D240" s="137"/>
    </row>
    <row r="241" spans="1:4" x14ac:dyDescent="0.25">
      <c r="A241" s="7"/>
      <c r="B241" s="7"/>
      <c r="C241" s="137"/>
      <c r="D241" s="137"/>
    </row>
    <row r="242" spans="1:4" x14ac:dyDescent="0.25">
      <c r="A242" s="7"/>
      <c r="B242" s="7"/>
      <c r="C242" s="137"/>
      <c r="D242" s="137"/>
    </row>
    <row r="243" spans="1:4" x14ac:dyDescent="0.25">
      <c r="A243" s="7"/>
      <c r="B243" s="7"/>
      <c r="C243" s="137"/>
      <c r="D243" s="137"/>
    </row>
    <row r="244" spans="1:4" x14ac:dyDescent="0.25">
      <c r="A244" s="7"/>
      <c r="B244" s="7"/>
      <c r="C244" s="137"/>
      <c r="D244" s="137"/>
    </row>
    <row r="245" spans="1:4" x14ac:dyDescent="0.25">
      <c r="A245" s="7"/>
      <c r="B245" s="7"/>
      <c r="C245" s="137"/>
      <c r="D245" s="137"/>
    </row>
    <row r="246" spans="1:4" x14ac:dyDescent="0.25">
      <c r="A246" s="7"/>
      <c r="B246" s="7"/>
      <c r="C246" s="137"/>
      <c r="D246" s="137"/>
    </row>
    <row r="247" spans="1:4" x14ac:dyDescent="0.25">
      <c r="A247" s="7"/>
      <c r="B247" s="7"/>
      <c r="C247" s="137"/>
      <c r="D247" s="137"/>
    </row>
    <row r="248" spans="1:4" x14ac:dyDescent="0.25">
      <c r="A248" s="7"/>
      <c r="B248" s="7"/>
      <c r="C248" s="137"/>
      <c r="D248" s="137"/>
    </row>
    <row r="249" spans="1:4" x14ac:dyDescent="0.25">
      <c r="A249" s="7"/>
      <c r="B249" s="7"/>
      <c r="C249" s="137"/>
      <c r="D249" s="137"/>
    </row>
    <row r="250" spans="1:4" x14ac:dyDescent="0.25">
      <c r="A250" s="7"/>
      <c r="B250" s="7"/>
      <c r="C250" s="137"/>
      <c r="D250" s="137"/>
    </row>
    <row r="251" spans="1:4" x14ac:dyDescent="0.25">
      <c r="A251" s="7"/>
      <c r="B251" s="7"/>
      <c r="C251" s="137"/>
      <c r="D251" s="137"/>
    </row>
    <row r="252" spans="1:4" x14ac:dyDescent="0.25">
      <c r="A252" s="7"/>
      <c r="B252" s="7"/>
      <c r="C252" s="137"/>
      <c r="D252" s="137"/>
    </row>
    <row r="253" spans="1:4" x14ac:dyDescent="0.25">
      <c r="A253" s="7"/>
      <c r="B253" s="7"/>
      <c r="C253" s="137"/>
      <c r="D253" s="137"/>
    </row>
    <row r="254" spans="1:4" x14ac:dyDescent="0.25">
      <c r="A254" s="7"/>
      <c r="B254" s="7"/>
      <c r="C254" s="137"/>
      <c r="D254" s="137"/>
    </row>
    <row r="255" spans="1:4" x14ac:dyDescent="0.25">
      <c r="A255" s="7"/>
      <c r="B255" s="7"/>
      <c r="C255" s="137"/>
      <c r="D255" s="137"/>
    </row>
    <row r="256" spans="1:4" x14ac:dyDescent="0.25">
      <c r="A256" s="7"/>
      <c r="B256" s="7"/>
      <c r="C256" s="137"/>
      <c r="D256" s="137"/>
    </row>
    <row r="257" spans="1:4" x14ac:dyDescent="0.25">
      <c r="A257" s="7"/>
      <c r="B257" s="7"/>
      <c r="C257" s="137"/>
      <c r="D257" s="137"/>
    </row>
    <row r="258" spans="1:4" x14ac:dyDescent="0.25">
      <c r="A258" s="7"/>
      <c r="B258" s="7"/>
      <c r="C258" s="137"/>
      <c r="D258" s="137"/>
    </row>
    <row r="259" spans="1:4" x14ac:dyDescent="0.25">
      <c r="A259" s="7"/>
      <c r="B259" s="7"/>
      <c r="C259" s="137"/>
      <c r="D259" s="137"/>
    </row>
    <row r="260" spans="1:4" x14ac:dyDescent="0.25">
      <c r="A260" s="7"/>
      <c r="B260" s="7"/>
      <c r="C260" s="137"/>
      <c r="D260" s="137"/>
    </row>
    <row r="261" spans="1:4" x14ac:dyDescent="0.25">
      <c r="A261" s="7"/>
      <c r="B261" s="7"/>
      <c r="C261" s="137"/>
      <c r="D261" s="137"/>
    </row>
    <row r="262" spans="1:4" x14ac:dyDescent="0.25">
      <c r="A262" s="7"/>
      <c r="B262" s="7"/>
      <c r="C262" s="137"/>
      <c r="D262" s="137"/>
    </row>
    <row r="263" spans="1:4" x14ac:dyDescent="0.25">
      <c r="A263" s="7"/>
      <c r="B263" s="7"/>
      <c r="C263" s="137"/>
      <c r="D263" s="137"/>
    </row>
    <row r="264" spans="1:4" x14ac:dyDescent="0.25">
      <c r="A264" s="7"/>
      <c r="B264" s="7"/>
      <c r="C264" s="137"/>
      <c r="D264" s="137"/>
    </row>
    <row r="265" spans="1:4" x14ac:dyDescent="0.25">
      <c r="A265" s="7"/>
      <c r="B265" s="7"/>
      <c r="C265" s="137"/>
      <c r="D265" s="137"/>
    </row>
    <row r="266" spans="1:4" x14ac:dyDescent="0.25">
      <c r="A266" s="7"/>
      <c r="B266" s="7"/>
      <c r="C266" s="137"/>
      <c r="D266" s="137"/>
    </row>
    <row r="267" spans="1:4" x14ac:dyDescent="0.25">
      <c r="A267" s="7"/>
      <c r="B267" s="7"/>
      <c r="C267" s="137"/>
      <c r="D267" s="137"/>
    </row>
    <row r="268" spans="1:4" x14ac:dyDescent="0.25">
      <c r="A268" s="7"/>
      <c r="B268" s="7"/>
      <c r="C268" s="137"/>
      <c r="D268" s="137"/>
    </row>
    <row r="269" spans="1:4" x14ac:dyDescent="0.25">
      <c r="A269" s="7"/>
      <c r="B269" s="7"/>
      <c r="C269" s="137"/>
      <c r="D269" s="137"/>
    </row>
    <row r="270" spans="1:4" x14ac:dyDescent="0.25">
      <c r="A270" s="7"/>
      <c r="B270" s="7"/>
      <c r="C270" s="137"/>
      <c r="D270" s="137"/>
    </row>
    <row r="271" spans="1:4" x14ac:dyDescent="0.25">
      <c r="A271" s="7"/>
      <c r="B271" s="7"/>
      <c r="C271" s="137"/>
      <c r="D271" s="137"/>
    </row>
    <row r="272" spans="1:4" x14ac:dyDescent="0.25">
      <c r="A272" s="7"/>
      <c r="B272" s="7"/>
      <c r="C272" s="137"/>
      <c r="D272" s="137"/>
    </row>
    <row r="273" spans="1:4" x14ac:dyDescent="0.25">
      <c r="A273" s="7"/>
      <c r="B273" s="7"/>
      <c r="C273" s="137"/>
      <c r="D273" s="137"/>
    </row>
    <row r="274" spans="1:4" x14ac:dyDescent="0.25">
      <c r="A274" s="7"/>
      <c r="B274" s="7"/>
      <c r="C274" s="137"/>
      <c r="D274" s="137"/>
    </row>
    <row r="275" spans="1:4" x14ac:dyDescent="0.25">
      <c r="A275" s="7"/>
      <c r="B275" s="7"/>
      <c r="C275" s="137"/>
      <c r="D275" s="137"/>
    </row>
    <row r="276" spans="1:4" x14ac:dyDescent="0.25">
      <c r="A276" s="7"/>
      <c r="B276" s="7"/>
      <c r="C276" s="137"/>
      <c r="D276" s="137"/>
    </row>
    <row r="277" spans="1:4" x14ac:dyDescent="0.25">
      <c r="A277" s="7"/>
      <c r="B277" s="7"/>
      <c r="C277" s="137"/>
      <c r="D277" s="137"/>
    </row>
    <row r="278" spans="1:4" x14ac:dyDescent="0.25">
      <c r="A278" s="7"/>
      <c r="B278" s="7"/>
      <c r="C278" s="137"/>
      <c r="D278" s="137"/>
    </row>
    <row r="279" spans="1:4" x14ac:dyDescent="0.25">
      <c r="A279" s="7"/>
      <c r="B279" s="7"/>
      <c r="C279" s="137"/>
      <c r="D279" s="137"/>
    </row>
    <row r="280" spans="1:4" x14ac:dyDescent="0.25">
      <c r="A280" s="7"/>
      <c r="B280" s="7"/>
      <c r="C280" s="137"/>
      <c r="D280" s="137"/>
    </row>
    <row r="281" spans="1:4" x14ac:dyDescent="0.25">
      <c r="A281" s="7"/>
      <c r="B281" s="7"/>
      <c r="C281" s="137"/>
      <c r="D281" s="137"/>
    </row>
    <row r="282" spans="1:4" x14ac:dyDescent="0.25">
      <c r="A282" s="7"/>
      <c r="B282" s="7"/>
      <c r="C282" s="137"/>
      <c r="D282" s="137"/>
    </row>
    <row r="283" spans="1:4" x14ac:dyDescent="0.25">
      <c r="A283" s="7"/>
      <c r="B283" s="7"/>
      <c r="C283" s="137"/>
      <c r="D283" s="137"/>
    </row>
    <row r="284" spans="1:4" x14ac:dyDescent="0.25">
      <c r="A284" s="7"/>
      <c r="B284" s="7"/>
      <c r="C284" s="137"/>
      <c r="D284" s="137"/>
    </row>
    <row r="285" spans="1:4" x14ac:dyDescent="0.25">
      <c r="A285" s="7"/>
      <c r="B285" s="7"/>
      <c r="C285" s="137"/>
      <c r="D285" s="137"/>
    </row>
    <row r="286" spans="1:4" x14ac:dyDescent="0.25">
      <c r="A286" s="7"/>
      <c r="B286" s="7"/>
      <c r="C286" s="137"/>
      <c r="D286" s="137"/>
    </row>
    <row r="287" spans="1:4" x14ac:dyDescent="0.25">
      <c r="A287" s="7"/>
      <c r="B287" s="7"/>
      <c r="C287" s="137"/>
      <c r="D287" s="137"/>
    </row>
    <row r="288" spans="1:4" x14ac:dyDescent="0.25">
      <c r="A288" s="7"/>
      <c r="B288" s="7"/>
      <c r="C288" s="137"/>
      <c r="D288" s="137"/>
    </row>
    <row r="289" spans="1:4" x14ac:dyDescent="0.25">
      <c r="A289" s="7"/>
      <c r="B289" s="7"/>
      <c r="C289" s="137"/>
      <c r="D289" s="137"/>
    </row>
    <row r="290" spans="1:4" x14ac:dyDescent="0.25">
      <c r="A290" s="7"/>
      <c r="B290" s="7"/>
      <c r="C290" s="137"/>
      <c r="D290" s="137"/>
    </row>
    <row r="291" spans="1:4" x14ac:dyDescent="0.25">
      <c r="A291" s="7"/>
      <c r="B291" s="7"/>
      <c r="C291" s="137"/>
      <c r="D291" s="137"/>
    </row>
    <row r="292" spans="1:4" x14ac:dyDescent="0.25">
      <c r="A292" s="7"/>
      <c r="B292" s="7"/>
      <c r="C292" s="137"/>
      <c r="D292" s="137"/>
    </row>
    <row r="293" spans="1:4" x14ac:dyDescent="0.25">
      <c r="A293" s="7"/>
      <c r="B293" s="7"/>
      <c r="C293" s="137"/>
      <c r="D293" s="137"/>
    </row>
    <row r="294" spans="1:4" x14ac:dyDescent="0.25">
      <c r="A294" s="7"/>
      <c r="B294" s="7"/>
      <c r="C294" s="137"/>
      <c r="D294" s="137"/>
    </row>
    <row r="295" spans="1:4" x14ac:dyDescent="0.25">
      <c r="A295" s="7"/>
      <c r="B295" s="7"/>
      <c r="C295" s="137"/>
      <c r="D295" s="137"/>
    </row>
    <row r="296" spans="1:4" x14ac:dyDescent="0.25">
      <c r="A296" s="7"/>
      <c r="B296" s="7"/>
      <c r="C296" s="137"/>
      <c r="D296" s="137"/>
    </row>
    <row r="297" spans="1:4" x14ac:dyDescent="0.25">
      <c r="A297" s="7"/>
      <c r="B297" s="7"/>
      <c r="C297" s="137"/>
      <c r="D297" s="137"/>
    </row>
    <row r="298" spans="1:4" x14ac:dyDescent="0.25">
      <c r="A298" s="7"/>
      <c r="B298" s="7"/>
      <c r="C298" s="137"/>
      <c r="D298" s="137"/>
    </row>
    <row r="299" spans="1:4" x14ac:dyDescent="0.25">
      <c r="A299" s="7"/>
      <c r="B299" s="7"/>
      <c r="C299" s="137"/>
      <c r="D299" s="137"/>
    </row>
    <row r="300" spans="1:4" x14ac:dyDescent="0.25">
      <c r="A300" s="7"/>
      <c r="B300" s="7"/>
      <c r="C300" s="137"/>
      <c r="D300" s="137"/>
    </row>
    <row r="301" spans="1:4" x14ac:dyDescent="0.25">
      <c r="A301" s="7"/>
      <c r="B301" s="7"/>
      <c r="C301" s="137"/>
      <c r="D301" s="137"/>
    </row>
    <row r="302" spans="1:4" x14ac:dyDescent="0.25">
      <c r="A302" s="7"/>
      <c r="B302" s="7"/>
      <c r="C302" s="137"/>
      <c r="D302" s="137"/>
    </row>
    <row r="303" spans="1:4" x14ac:dyDescent="0.25">
      <c r="A303" s="7"/>
      <c r="B303" s="7"/>
      <c r="C303" s="137"/>
      <c r="D303" s="137"/>
    </row>
    <row r="304" spans="1:4" x14ac:dyDescent="0.25">
      <c r="A304" s="7"/>
      <c r="B304" s="7"/>
      <c r="C304" s="137"/>
      <c r="D304" s="137"/>
    </row>
    <row r="305" spans="1:4" x14ac:dyDescent="0.25">
      <c r="A305" s="7"/>
      <c r="B305" s="7"/>
      <c r="C305" s="137"/>
      <c r="D305" s="137"/>
    </row>
    <row r="306" spans="1:4" x14ac:dyDescent="0.25">
      <c r="A306" s="7"/>
      <c r="B306" s="7"/>
      <c r="C306" s="137"/>
      <c r="D306" s="137"/>
    </row>
    <row r="307" spans="1:4" x14ac:dyDescent="0.25">
      <c r="A307" s="7"/>
      <c r="B307" s="7"/>
      <c r="C307" s="137"/>
      <c r="D307" s="137"/>
    </row>
    <row r="308" spans="1:4" x14ac:dyDescent="0.25">
      <c r="A308" s="7"/>
      <c r="B308" s="7"/>
      <c r="C308" s="137"/>
      <c r="D308" s="137"/>
    </row>
    <row r="309" spans="1:4" x14ac:dyDescent="0.25">
      <c r="A309" s="7"/>
      <c r="B309" s="7"/>
      <c r="C309" s="137"/>
      <c r="D309" s="137"/>
    </row>
    <row r="310" spans="1:4" x14ac:dyDescent="0.25">
      <c r="A310" s="7"/>
      <c r="B310" s="7"/>
      <c r="C310" s="137"/>
      <c r="D310" s="137"/>
    </row>
    <row r="311" spans="1:4" x14ac:dyDescent="0.25">
      <c r="A311" s="7"/>
      <c r="B311" s="7"/>
      <c r="C311" s="137"/>
      <c r="D311" s="137"/>
    </row>
    <row r="312" spans="1:4" x14ac:dyDescent="0.25">
      <c r="A312" s="7"/>
      <c r="B312" s="7"/>
      <c r="C312" s="137"/>
      <c r="D312" s="137"/>
    </row>
    <row r="313" spans="1:4" x14ac:dyDescent="0.25">
      <c r="A313" s="7"/>
      <c r="B313" s="7"/>
      <c r="C313" s="137"/>
      <c r="D313" s="137"/>
    </row>
    <row r="314" spans="1:4" x14ac:dyDescent="0.25">
      <c r="A314" s="7"/>
      <c r="B314" s="7"/>
      <c r="C314" s="137"/>
      <c r="D314" s="137"/>
    </row>
    <row r="315" spans="1:4" x14ac:dyDescent="0.25">
      <c r="A315" s="7"/>
      <c r="B315" s="7"/>
      <c r="C315" s="137"/>
      <c r="D315" s="137"/>
    </row>
    <row r="316" spans="1:4" x14ac:dyDescent="0.25">
      <c r="A316" s="7"/>
      <c r="B316" s="7"/>
      <c r="C316" s="137"/>
      <c r="D316" s="137"/>
    </row>
    <row r="317" spans="1:4" x14ac:dyDescent="0.25">
      <c r="A317" s="7"/>
      <c r="B317" s="7"/>
      <c r="C317" s="137"/>
      <c r="D317" s="137"/>
    </row>
    <row r="318" spans="1:4" x14ac:dyDescent="0.25">
      <c r="A318" s="7"/>
      <c r="B318" s="7"/>
      <c r="C318" s="137"/>
      <c r="D318" s="137"/>
    </row>
    <row r="319" spans="1:4" x14ac:dyDescent="0.25">
      <c r="A319" s="7"/>
      <c r="B319" s="7"/>
      <c r="C319" s="137"/>
      <c r="D319" s="137"/>
    </row>
    <row r="320" spans="1:4" x14ac:dyDescent="0.25">
      <c r="A320" s="7"/>
      <c r="B320" s="7"/>
      <c r="C320" s="137"/>
      <c r="D320" s="137"/>
    </row>
    <row r="321" spans="1:4" x14ac:dyDescent="0.25">
      <c r="A321" s="7"/>
      <c r="B321" s="7"/>
      <c r="C321" s="137"/>
      <c r="D321" s="137"/>
    </row>
    <row r="322" spans="1:4" x14ac:dyDescent="0.25">
      <c r="A322" s="7"/>
      <c r="B322" s="7"/>
      <c r="C322" s="137"/>
      <c r="D322" s="137"/>
    </row>
    <row r="323" spans="1:4" x14ac:dyDescent="0.25">
      <c r="A323" s="7"/>
      <c r="B323" s="7"/>
      <c r="C323" s="137"/>
      <c r="D323" s="137"/>
    </row>
    <row r="324" spans="1:4" x14ac:dyDescent="0.25">
      <c r="A324" s="7"/>
      <c r="B324" s="7"/>
      <c r="C324" s="137"/>
      <c r="D324" s="137"/>
    </row>
    <row r="325" spans="1:4" x14ac:dyDescent="0.25">
      <c r="A325" s="7"/>
      <c r="B325" s="7"/>
      <c r="C325" s="137"/>
      <c r="D325" s="137"/>
    </row>
  </sheetData>
  <autoFilter ref="F3:AA5"/>
  <mergeCells count="14">
    <mergeCell ref="A1:A3"/>
    <mergeCell ref="B1:B3"/>
    <mergeCell ref="C1:C3"/>
    <mergeCell ref="F2:F3"/>
    <mergeCell ref="W1:AA2"/>
    <mergeCell ref="T1:V2"/>
    <mergeCell ref="S1:S2"/>
    <mergeCell ref="E1:E3"/>
    <mergeCell ref="I1:K2"/>
    <mergeCell ref="L1:R2"/>
    <mergeCell ref="H1:H3"/>
    <mergeCell ref="F1:G1"/>
    <mergeCell ref="G2:G3"/>
    <mergeCell ref="D1:D3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100"/>
  </sheetPr>
  <dimension ref="A1:AA322"/>
  <sheetViews>
    <sheetView zoomScaleNormal="100" workbookViewId="0">
      <pane xSplit="7" ySplit="3" topLeftCell="W4" activePane="bottomRight" state="frozen"/>
      <selection pane="topRight" activeCell="D1" sqref="D1"/>
      <selection pane="bottomLeft" activeCell="A4" sqref="A4"/>
      <selection pane="bottomRight" sqref="A1:AA16"/>
    </sheetView>
  </sheetViews>
  <sheetFormatPr baseColWidth="10" defaultRowHeight="15" x14ac:dyDescent="0.25"/>
  <cols>
    <col min="1" max="1" width="12" style="72" customWidth="1"/>
    <col min="2" max="2" width="6.85546875" style="72" customWidth="1"/>
    <col min="3" max="6" width="13.42578125" style="136" customWidth="1"/>
    <col min="7" max="7" width="9.7109375" customWidth="1"/>
    <col min="8" max="8" width="15.28515625" customWidth="1"/>
    <col min="9" max="9" width="7.140625" customWidth="1"/>
    <col min="10" max="11" width="4.140625" customWidth="1"/>
    <col min="12" max="14" width="4.28515625" customWidth="1"/>
    <col min="15" max="15" width="7" customWidth="1"/>
    <col min="16" max="18" width="4.28515625" customWidth="1"/>
    <col min="19" max="19" width="10.7109375" style="177" customWidth="1"/>
    <col min="20" max="20" width="5.5703125" style="177" customWidth="1"/>
    <col min="21" max="21" width="9.42578125" style="177" bestFit="1" customWidth="1"/>
    <col min="22" max="22" width="17" style="177" customWidth="1"/>
    <col min="23" max="23" width="5" customWidth="1"/>
    <col min="24" max="24" width="11.7109375" customWidth="1"/>
    <col min="25" max="25" width="8.85546875" customWidth="1"/>
    <col min="26" max="26" width="20.85546875" customWidth="1"/>
    <col min="27" max="27" width="12.5703125" customWidth="1"/>
  </cols>
  <sheetData>
    <row r="1" spans="1:27" ht="38.25" customHeight="1" x14ac:dyDescent="0.25">
      <c r="A1" s="312" t="s">
        <v>0</v>
      </c>
      <c r="B1" s="297" t="s">
        <v>1</v>
      </c>
      <c r="C1" s="297" t="s">
        <v>2</v>
      </c>
      <c r="D1" s="297" t="s">
        <v>3</v>
      </c>
      <c r="E1" s="304" t="s">
        <v>342</v>
      </c>
      <c r="F1" s="310" t="s">
        <v>501</v>
      </c>
      <c r="G1" s="310"/>
      <c r="H1" s="313" t="s">
        <v>341</v>
      </c>
      <c r="I1" s="310" t="s">
        <v>343</v>
      </c>
      <c r="J1" s="310"/>
      <c r="K1" s="310"/>
      <c r="L1" s="310" t="s">
        <v>344</v>
      </c>
      <c r="M1" s="310"/>
      <c r="N1" s="310"/>
      <c r="O1" s="310"/>
      <c r="P1" s="310"/>
      <c r="Q1" s="310"/>
      <c r="R1" s="310"/>
      <c r="S1" s="310" t="s">
        <v>626</v>
      </c>
      <c r="T1" s="310" t="s">
        <v>237</v>
      </c>
      <c r="U1" s="310"/>
      <c r="V1" s="310"/>
      <c r="W1" s="181" t="s">
        <v>670</v>
      </c>
      <c r="X1" s="181"/>
      <c r="Y1" s="181"/>
      <c r="Z1" s="181"/>
      <c r="AA1" s="165"/>
    </row>
    <row r="2" spans="1:27" ht="19.5" customHeight="1" x14ac:dyDescent="0.25">
      <c r="A2" s="312"/>
      <c r="B2" s="297"/>
      <c r="C2" s="297"/>
      <c r="D2" s="297"/>
      <c r="E2" s="304"/>
      <c r="F2" s="304" t="s">
        <v>4</v>
      </c>
      <c r="G2" s="304" t="s">
        <v>5</v>
      </c>
      <c r="H2" s="314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298" t="s">
        <v>345</v>
      </c>
      <c r="X2" s="299"/>
      <c r="Y2" s="299"/>
      <c r="Z2" s="299"/>
      <c r="AA2" s="299"/>
    </row>
    <row r="3" spans="1:27" ht="75.75" customHeight="1" x14ac:dyDescent="0.25">
      <c r="A3" s="312"/>
      <c r="B3" s="297"/>
      <c r="C3" s="297"/>
      <c r="D3" s="297"/>
      <c r="E3" s="304"/>
      <c r="F3" s="304"/>
      <c r="G3" s="304"/>
      <c r="H3" s="315"/>
      <c r="I3" s="170" t="s">
        <v>7</v>
      </c>
      <c r="J3" s="170" t="s">
        <v>145</v>
      </c>
      <c r="K3" s="170" t="s">
        <v>144</v>
      </c>
      <c r="L3" s="185" t="s">
        <v>508</v>
      </c>
      <c r="M3" s="185" t="s">
        <v>659</v>
      </c>
      <c r="N3" s="185" t="s">
        <v>660</v>
      </c>
      <c r="O3" s="185" t="s">
        <v>140</v>
      </c>
      <c r="P3" s="185" t="s">
        <v>661</v>
      </c>
      <c r="Q3" s="185" t="s">
        <v>346</v>
      </c>
      <c r="R3" s="185" t="s">
        <v>346</v>
      </c>
      <c r="S3" s="168" t="s">
        <v>625</v>
      </c>
      <c r="T3" s="185" t="s">
        <v>569</v>
      </c>
      <c r="U3" s="185" t="s">
        <v>509</v>
      </c>
      <c r="V3" s="185" t="s">
        <v>662</v>
      </c>
      <c r="W3" s="185" t="s">
        <v>11</v>
      </c>
      <c r="X3" s="185" t="s">
        <v>12</v>
      </c>
      <c r="Y3" s="185" t="s">
        <v>510</v>
      </c>
      <c r="Z3" s="185" t="s">
        <v>511</v>
      </c>
      <c r="AA3" s="185" t="s">
        <v>512</v>
      </c>
    </row>
    <row r="4" spans="1:27" ht="95.25" customHeight="1" x14ac:dyDescent="0.25">
      <c r="A4" s="159" t="s">
        <v>796</v>
      </c>
      <c r="B4" s="159" t="s">
        <v>421</v>
      </c>
      <c r="C4" s="159" t="s">
        <v>484</v>
      </c>
      <c r="D4" s="166" t="s">
        <v>621</v>
      </c>
      <c r="E4" s="166" t="s">
        <v>350</v>
      </c>
      <c r="F4" s="166" t="s">
        <v>623</v>
      </c>
      <c r="G4" s="159" t="s">
        <v>793</v>
      </c>
      <c r="H4" s="151" t="s">
        <v>352</v>
      </c>
      <c r="I4" s="151" t="s">
        <v>627</v>
      </c>
      <c r="J4" s="166" t="s">
        <v>627</v>
      </c>
      <c r="K4" s="166" t="s">
        <v>627</v>
      </c>
      <c r="L4" s="151">
        <v>2</v>
      </c>
      <c r="M4" s="151">
        <v>3</v>
      </c>
      <c r="N4" s="151">
        <f t="shared" ref="N4:N16" si="0">+L4*M4</f>
        <v>6</v>
      </c>
      <c r="O4" s="151" t="str">
        <f>+IF(N4&lt;5,Hoja4!$A$1,IF(N4&lt;9,Hoja4!$A$2,IF(N4&lt;21,Hoja4!$A$3,Hoja4!$A$4)))</f>
        <v>Medio</v>
      </c>
      <c r="P4" s="151">
        <v>10</v>
      </c>
      <c r="Q4" s="151">
        <f t="shared" ref="Q4:Q16" si="1">+P4*N4</f>
        <v>60</v>
      </c>
      <c r="R4" s="116" t="str">
        <f>+IF(Q4&lt;21,Hoja4!$D$1,IF(Q4&lt;121,Hoja4!$D$2,IF(Q4&lt;501,Hoja4!$D$3,Hoja4!$D$4)))</f>
        <v>III</v>
      </c>
      <c r="S4" s="178" t="str">
        <f t="shared" ref="S4:S16" si="2">IF(AND(Q4&lt;=20),"ACEPTABLE",IF(AND(Q4&gt;=40,Q4&lt;120),"ACEPTABLE",IF(AND(Q4&gt;=150,Q4&lt;500),"NO ACEPTABLE O ACEPTABLE CON CONTROL",IF(AND(Q4&gt;=600,Q4&lt;=4000),"NO ACEPTABLE"))))</f>
        <v>ACEPTABLE</v>
      </c>
      <c r="T4" s="166">
        <v>1</v>
      </c>
      <c r="U4" s="178" t="s">
        <v>636</v>
      </c>
      <c r="V4" s="204" t="s">
        <v>802</v>
      </c>
      <c r="W4" s="192"/>
      <c r="X4" s="192"/>
      <c r="Y4" s="192"/>
      <c r="Z4" s="192" t="s">
        <v>797</v>
      </c>
      <c r="AA4" s="192"/>
    </row>
    <row r="5" spans="1:27" ht="45" x14ac:dyDescent="0.25">
      <c r="A5" s="159" t="s">
        <v>796</v>
      </c>
      <c r="B5" s="159" t="s">
        <v>421</v>
      </c>
      <c r="C5" s="159" t="s">
        <v>484</v>
      </c>
      <c r="D5" s="166" t="s">
        <v>622</v>
      </c>
      <c r="E5" s="166" t="s">
        <v>350</v>
      </c>
      <c r="F5" s="166" t="s">
        <v>624</v>
      </c>
      <c r="G5" s="159" t="s">
        <v>793</v>
      </c>
      <c r="H5" s="151" t="s">
        <v>356</v>
      </c>
      <c r="I5" s="166" t="s">
        <v>627</v>
      </c>
      <c r="J5" s="166" t="s">
        <v>627</v>
      </c>
      <c r="K5" s="166" t="s">
        <v>627</v>
      </c>
      <c r="L5" s="151">
        <v>2</v>
      </c>
      <c r="M5" s="151">
        <v>3</v>
      </c>
      <c r="N5" s="151">
        <f t="shared" si="0"/>
        <v>6</v>
      </c>
      <c r="O5" s="151" t="str">
        <f>+IF(N5&lt;5,Hoja4!$A$1,IF(N5&lt;9,Hoja4!$A$2,IF(N5&lt;21,Hoja4!$A$3,Hoja4!$A$4)))</f>
        <v>Medio</v>
      </c>
      <c r="P5" s="151">
        <v>10</v>
      </c>
      <c r="Q5" s="151">
        <f t="shared" si="1"/>
        <v>60</v>
      </c>
      <c r="R5" s="116" t="str">
        <f>+IF(Q5&lt;21,Hoja4!$D$1,IF(Q5&lt;121,Hoja4!$D$2,IF(Q5&lt;501,Hoja4!$D$3,Hoja4!$D$4)))</f>
        <v>III</v>
      </c>
      <c r="S5" s="178" t="str">
        <f t="shared" si="2"/>
        <v>ACEPTABLE</v>
      </c>
      <c r="T5" s="166">
        <v>1</v>
      </c>
      <c r="U5" s="178" t="s">
        <v>637</v>
      </c>
      <c r="V5" s="204" t="s">
        <v>799</v>
      </c>
      <c r="W5" s="192"/>
      <c r="X5" s="192"/>
      <c r="Y5" s="192"/>
      <c r="Z5" s="192" t="s">
        <v>798</v>
      </c>
      <c r="AA5" s="192"/>
    </row>
    <row r="6" spans="1:27" ht="56.25" x14ac:dyDescent="0.25">
      <c r="A6" s="159" t="s">
        <v>796</v>
      </c>
      <c r="B6" s="159" t="s">
        <v>421</v>
      </c>
      <c r="C6" s="203" t="s">
        <v>488</v>
      </c>
      <c r="D6" s="166" t="s">
        <v>630</v>
      </c>
      <c r="E6" s="166" t="s">
        <v>350</v>
      </c>
      <c r="F6" s="166" t="s">
        <v>632</v>
      </c>
      <c r="G6" s="159" t="s">
        <v>367</v>
      </c>
      <c r="H6" s="151" t="s">
        <v>372</v>
      </c>
      <c r="I6" s="166" t="s">
        <v>627</v>
      </c>
      <c r="J6" s="166" t="s">
        <v>627</v>
      </c>
      <c r="K6" s="166" t="s">
        <v>627</v>
      </c>
      <c r="L6" s="151">
        <v>2</v>
      </c>
      <c r="M6" s="151">
        <v>3</v>
      </c>
      <c r="N6" s="151">
        <f t="shared" si="0"/>
        <v>6</v>
      </c>
      <c r="O6" s="151" t="str">
        <f>+IF(N6&lt;5,Hoja4!$A$1,IF(N6&lt;9,Hoja4!$A$2,IF(N6&lt;21,Hoja4!$A$3,Hoja4!$A$4)))</f>
        <v>Medio</v>
      </c>
      <c r="P6" s="151">
        <v>10</v>
      </c>
      <c r="Q6" s="151">
        <f t="shared" si="1"/>
        <v>60</v>
      </c>
      <c r="R6" s="116" t="str">
        <f>+IF(Q6&lt;21,Hoja4!$D$1,IF(Q6&lt;121,Hoja4!$D$2,IF(Q6&lt;501,Hoja4!$D$3,Hoja4!$D$4)))</f>
        <v>III</v>
      </c>
      <c r="S6" s="178" t="str">
        <f t="shared" si="2"/>
        <v>ACEPTABLE</v>
      </c>
      <c r="T6" s="166">
        <v>1</v>
      </c>
      <c r="U6" s="178" t="s">
        <v>642</v>
      </c>
      <c r="V6" s="204" t="s">
        <v>800</v>
      </c>
      <c r="W6" s="163"/>
      <c r="X6" s="163"/>
      <c r="Y6" s="192"/>
      <c r="Z6" s="192" t="s">
        <v>731</v>
      </c>
      <c r="AA6" s="151" t="s">
        <v>353</v>
      </c>
    </row>
    <row r="7" spans="1:27" ht="56.25" customHeight="1" x14ac:dyDescent="0.25">
      <c r="A7" s="159" t="s">
        <v>796</v>
      </c>
      <c r="B7" s="159" t="s">
        <v>421</v>
      </c>
      <c r="C7" s="203" t="s">
        <v>488</v>
      </c>
      <c r="D7" s="166" t="s">
        <v>631</v>
      </c>
      <c r="E7" s="166" t="s">
        <v>350</v>
      </c>
      <c r="F7" s="166" t="s">
        <v>633</v>
      </c>
      <c r="G7" s="159" t="s">
        <v>367</v>
      </c>
      <c r="H7" s="151" t="s">
        <v>372</v>
      </c>
      <c r="I7" s="166" t="s">
        <v>627</v>
      </c>
      <c r="J7" s="166" t="s">
        <v>627</v>
      </c>
      <c r="K7" s="166" t="s">
        <v>627</v>
      </c>
      <c r="L7" s="151">
        <v>2</v>
      </c>
      <c r="M7" s="151">
        <v>3</v>
      </c>
      <c r="N7" s="151">
        <f t="shared" si="0"/>
        <v>6</v>
      </c>
      <c r="O7" s="151" t="str">
        <f>+IF(N7&lt;5,Hoja4!$A$1,IF(N7&lt;9,Hoja4!$A$2,IF(N7&lt;21,Hoja4!$A$3,Hoja4!$A$4)))</f>
        <v>Medio</v>
      </c>
      <c r="P7" s="151">
        <v>10</v>
      </c>
      <c r="Q7" s="151">
        <f t="shared" si="1"/>
        <v>60</v>
      </c>
      <c r="R7" s="116" t="str">
        <f>+IF(Q7&lt;21,Hoja4!$D$1,IF(Q7&lt;121,Hoja4!$D$2,IF(Q7&lt;501,Hoja4!$D$3,Hoja4!$D$4)))</f>
        <v>III</v>
      </c>
      <c r="S7" s="178" t="str">
        <f t="shared" si="2"/>
        <v>ACEPTABLE</v>
      </c>
      <c r="T7" s="166">
        <v>1</v>
      </c>
      <c r="U7" s="178" t="s">
        <v>642</v>
      </c>
      <c r="V7" s="204" t="s">
        <v>801</v>
      </c>
      <c r="W7" s="163"/>
      <c r="X7" s="163"/>
      <c r="Y7" s="192"/>
      <c r="Z7" s="192" t="s">
        <v>706</v>
      </c>
      <c r="AA7" s="151"/>
    </row>
    <row r="8" spans="1:27" ht="56.25" x14ac:dyDescent="0.25">
      <c r="A8" s="159" t="s">
        <v>796</v>
      </c>
      <c r="B8" s="159" t="s">
        <v>421</v>
      </c>
      <c r="C8" s="159" t="s">
        <v>488</v>
      </c>
      <c r="D8" s="166" t="s">
        <v>634</v>
      </c>
      <c r="E8" s="166" t="s">
        <v>350</v>
      </c>
      <c r="F8" s="166" t="s">
        <v>635</v>
      </c>
      <c r="G8" s="151" t="s">
        <v>478</v>
      </c>
      <c r="H8" s="151" t="s">
        <v>389</v>
      </c>
      <c r="I8" s="166" t="s">
        <v>627</v>
      </c>
      <c r="J8" s="166" t="s">
        <v>627</v>
      </c>
      <c r="K8" s="166" t="s">
        <v>627</v>
      </c>
      <c r="L8" s="151">
        <v>6</v>
      </c>
      <c r="M8" s="151">
        <v>2</v>
      </c>
      <c r="N8" s="151">
        <v>6</v>
      </c>
      <c r="O8" s="151" t="str">
        <f>+IF(N8&lt;5,Hoja4!$A$1,IF(N8&lt;9,Hoja4!$A$2,IF(N8&lt;21,Hoja4!$A$3,Hoja4!$A$4)))</f>
        <v>Medio</v>
      </c>
      <c r="P8" s="151">
        <v>10</v>
      </c>
      <c r="Q8" s="151">
        <f t="shared" si="1"/>
        <v>60</v>
      </c>
      <c r="R8" s="116" t="str">
        <f>+IF(Q8&lt;21,Hoja4!$D$1,IF(Q8&lt;121,Hoja4!$D$2,IF(Q8&lt;501,Hoja4!$D$3,Hoja4!$D$4)))</f>
        <v>III</v>
      </c>
      <c r="S8" s="178" t="str">
        <f t="shared" si="2"/>
        <v>ACEPTABLE</v>
      </c>
      <c r="T8" s="166">
        <v>1</v>
      </c>
      <c r="U8" s="178" t="s">
        <v>642</v>
      </c>
      <c r="V8" s="205" t="s">
        <v>667</v>
      </c>
      <c r="W8" s="151"/>
      <c r="X8" s="187" t="s">
        <v>671</v>
      </c>
      <c r="Y8" s="151" t="s">
        <v>485</v>
      </c>
      <c r="Z8" s="151"/>
      <c r="AA8" s="151"/>
    </row>
    <row r="9" spans="1:27" s="154" customFormat="1" ht="67.5" x14ac:dyDescent="0.25">
      <c r="A9" s="158" t="s">
        <v>473</v>
      </c>
      <c r="B9" s="158" t="s">
        <v>480</v>
      </c>
      <c r="C9" s="158" t="s">
        <v>487</v>
      </c>
      <c r="D9" s="166" t="s">
        <v>638</v>
      </c>
      <c r="E9" s="166" t="s">
        <v>350</v>
      </c>
      <c r="F9" s="166" t="s">
        <v>806</v>
      </c>
      <c r="G9" s="158" t="s">
        <v>478</v>
      </c>
      <c r="H9" s="151" t="s">
        <v>362</v>
      </c>
      <c r="I9" s="166" t="s">
        <v>627</v>
      </c>
      <c r="J9" s="166" t="s">
        <v>627</v>
      </c>
      <c r="K9" s="166" t="s">
        <v>627</v>
      </c>
      <c r="L9" s="151">
        <v>2</v>
      </c>
      <c r="M9" s="151">
        <v>3</v>
      </c>
      <c r="N9" s="151">
        <f t="shared" si="0"/>
        <v>6</v>
      </c>
      <c r="O9" s="151" t="str">
        <f>+IF(N9&lt;5,Hoja4!$A$1,IF(N9&lt;9,Hoja4!$A$2,IF(N9&lt;21,Hoja4!$A$3,Hoja4!$A$4)))</f>
        <v>Medio</v>
      </c>
      <c r="P9" s="151">
        <v>10</v>
      </c>
      <c r="Q9" s="151">
        <f t="shared" si="1"/>
        <v>60</v>
      </c>
      <c r="R9" s="116" t="str">
        <f>+IF(Q9&lt;21,Hoja4!$D$1,IF(Q9&lt;121,Hoja4!$D$2,IF(Q9&lt;501,Hoja4!$D$3,Hoja4!$D$4)))</f>
        <v>III</v>
      </c>
      <c r="S9" s="178" t="str">
        <f t="shared" si="2"/>
        <v>ACEPTABLE</v>
      </c>
      <c r="T9" s="166">
        <v>1</v>
      </c>
      <c r="U9" s="178" t="s">
        <v>642</v>
      </c>
      <c r="V9" s="205" t="s">
        <v>803</v>
      </c>
      <c r="W9" s="151"/>
      <c r="X9" s="151"/>
      <c r="Y9" s="151"/>
      <c r="Z9" s="151" t="s">
        <v>732</v>
      </c>
      <c r="AA9" s="151"/>
    </row>
    <row r="10" spans="1:27" s="154" customFormat="1" ht="42.75" customHeight="1" x14ac:dyDescent="0.25">
      <c r="A10" s="158" t="s">
        <v>463</v>
      </c>
      <c r="B10" s="159" t="s">
        <v>481</v>
      </c>
      <c r="C10" s="159" t="s">
        <v>643</v>
      </c>
      <c r="D10" s="166" t="s">
        <v>639</v>
      </c>
      <c r="E10" s="166" t="s">
        <v>350</v>
      </c>
      <c r="F10" s="166" t="s">
        <v>645</v>
      </c>
      <c r="G10" s="159" t="s">
        <v>478</v>
      </c>
      <c r="H10" s="151" t="s">
        <v>362</v>
      </c>
      <c r="I10" s="166" t="s">
        <v>627</v>
      </c>
      <c r="J10" s="166" t="s">
        <v>627</v>
      </c>
      <c r="K10" s="166" t="s">
        <v>627</v>
      </c>
      <c r="L10" s="151">
        <v>2</v>
      </c>
      <c r="M10" s="151">
        <v>3</v>
      </c>
      <c r="N10" s="151">
        <f t="shared" si="0"/>
        <v>6</v>
      </c>
      <c r="O10" s="151" t="str">
        <f>+IF(N10&lt;5,Hoja4!$A$1,IF(N10&lt;9,Hoja4!$A$2,IF(N10&lt;21,Hoja4!$A$3,Hoja4!$A$4)))</f>
        <v>Medio</v>
      </c>
      <c r="P10" s="151">
        <v>10</v>
      </c>
      <c r="Q10" s="151">
        <f t="shared" si="1"/>
        <v>60</v>
      </c>
      <c r="R10" s="116" t="str">
        <f>+IF(Q10&lt;21,Hoja4!$D$1,IF(Q10&lt;121,Hoja4!$D$2,IF(Q10&lt;501,Hoja4!$D$3,Hoja4!$D$4)))</f>
        <v>III</v>
      </c>
      <c r="S10" s="178" t="str">
        <f t="shared" si="2"/>
        <v>ACEPTABLE</v>
      </c>
      <c r="T10" s="166">
        <v>1</v>
      </c>
      <c r="U10" s="178" t="s">
        <v>642</v>
      </c>
      <c r="V10" s="205" t="s">
        <v>803</v>
      </c>
      <c r="W10" s="192"/>
      <c r="X10" s="192"/>
      <c r="Y10" s="192"/>
      <c r="Z10" s="192" t="s">
        <v>732</v>
      </c>
      <c r="AA10" s="151"/>
    </row>
    <row r="11" spans="1:27" s="154" customFormat="1" ht="50.25" customHeight="1" x14ac:dyDescent="0.25">
      <c r="A11" s="158" t="s">
        <v>463</v>
      </c>
      <c r="B11" s="159" t="s">
        <v>481</v>
      </c>
      <c r="C11" s="159" t="s">
        <v>644</v>
      </c>
      <c r="D11" s="166" t="s">
        <v>640</v>
      </c>
      <c r="E11" s="166" t="s">
        <v>350</v>
      </c>
      <c r="F11" s="166" t="s">
        <v>807</v>
      </c>
      <c r="G11" s="159" t="s">
        <v>478</v>
      </c>
      <c r="H11" s="151" t="s">
        <v>360</v>
      </c>
      <c r="I11" s="166" t="s">
        <v>627</v>
      </c>
      <c r="J11" s="166" t="s">
        <v>627</v>
      </c>
      <c r="K11" s="166" t="s">
        <v>627</v>
      </c>
      <c r="L11" s="151">
        <v>2</v>
      </c>
      <c r="M11" s="151">
        <v>3</v>
      </c>
      <c r="N11" s="151">
        <f t="shared" si="0"/>
        <v>6</v>
      </c>
      <c r="O11" s="151" t="str">
        <f>+IF(N11&lt;5,Hoja4!$A$1,IF(N11&lt;9,Hoja4!$A$2,IF(N11&lt;21,Hoja4!$A$3,Hoja4!$A$4)))</f>
        <v>Medio</v>
      </c>
      <c r="P11" s="151">
        <v>10</v>
      </c>
      <c r="Q11" s="151">
        <f t="shared" si="1"/>
        <v>60</v>
      </c>
      <c r="R11" s="116" t="str">
        <f>+IF(Q11&lt;21,Hoja4!$D$1,IF(Q11&lt;121,Hoja4!$D$2,IF(Q11&lt;501,Hoja4!$D$3,Hoja4!$D$4)))</f>
        <v>III</v>
      </c>
      <c r="S11" s="178" t="str">
        <f t="shared" si="2"/>
        <v>ACEPTABLE</v>
      </c>
      <c r="T11" s="166">
        <v>1</v>
      </c>
      <c r="U11" s="182" t="s">
        <v>647</v>
      </c>
      <c r="V11" s="204" t="s">
        <v>804</v>
      </c>
      <c r="W11" s="192"/>
      <c r="X11" s="192"/>
      <c r="Y11" s="192"/>
      <c r="Z11" s="192" t="s">
        <v>805</v>
      </c>
      <c r="AA11" s="151"/>
    </row>
    <row r="12" spans="1:27" s="154" customFormat="1" ht="56.25" x14ac:dyDescent="0.25">
      <c r="A12" s="158" t="s">
        <v>463</v>
      </c>
      <c r="B12" s="159" t="s">
        <v>481</v>
      </c>
      <c r="C12" s="159" t="s">
        <v>648</v>
      </c>
      <c r="D12" s="166" t="s">
        <v>641</v>
      </c>
      <c r="E12" s="166" t="s">
        <v>350</v>
      </c>
      <c r="F12" s="166" t="s">
        <v>649</v>
      </c>
      <c r="G12" s="151" t="s">
        <v>793</v>
      </c>
      <c r="H12" s="151" t="s">
        <v>352</v>
      </c>
      <c r="I12" s="166" t="s">
        <v>627</v>
      </c>
      <c r="J12" s="166" t="s">
        <v>627</v>
      </c>
      <c r="K12" s="166" t="s">
        <v>627</v>
      </c>
      <c r="L12" s="151">
        <v>2</v>
      </c>
      <c r="M12" s="151">
        <v>3</v>
      </c>
      <c r="N12" s="151">
        <f t="shared" si="0"/>
        <v>6</v>
      </c>
      <c r="O12" s="151" t="str">
        <f>+IF(N12&lt;5,Hoja4!$A$1,IF(N12&lt;9,Hoja4!$A$2,IF(N12&lt;21,Hoja4!$A$3,Hoja4!$A$4)))</f>
        <v>Medio</v>
      </c>
      <c r="P12" s="151">
        <v>10</v>
      </c>
      <c r="Q12" s="151">
        <f t="shared" si="1"/>
        <v>60</v>
      </c>
      <c r="R12" s="116" t="str">
        <f>+IF(Q12&lt;21,Hoja4!$D$1,IF(Q12&lt;121,Hoja4!$D$2,IF(Q12&lt;501,Hoja4!$D$3,Hoja4!$D$4)))</f>
        <v>III</v>
      </c>
      <c r="S12" s="178" t="str">
        <f t="shared" si="2"/>
        <v>ACEPTABLE</v>
      </c>
      <c r="T12" s="166">
        <v>1</v>
      </c>
      <c r="U12" s="178" t="s">
        <v>653</v>
      </c>
      <c r="V12" s="204" t="s">
        <v>802</v>
      </c>
      <c r="W12" s="192"/>
      <c r="X12" s="192"/>
      <c r="Y12" s="192"/>
      <c r="Z12" s="192" t="s">
        <v>797</v>
      </c>
      <c r="AA12" s="151"/>
    </row>
    <row r="13" spans="1:27" s="154" customFormat="1" ht="56.25" x14ac:dyDescent="0.25">
      <c r="A13" s="158" t="s">
        <v>463</v>
      </c>
      <c r="B13" s="159" t="s">
        <v>481</v>
      </c>
      <c r="C13" s="159" t="s">
        <v>650</v>
      </c>
      <c r="D13" s="166" t="s">
        <v>651</v>
      </c>
      <c r="E13" s="166" t="s">
        <v>350</v>
      </c>
      <c r="F13" s="166" t="s">
        <v>652</v>
      </c>
      <c r="G13" s="159" t="s">
        <v>479</v>
      </c>
      <c r="H13" s="166" t="s">
        <v>453</v>
      </c>
      <c r="I13" s="166" t="s">
        <v>627</v>
      </c>
      <c r="J13" s="166" t="s">
        <v>627</v>
      </c>
      <c r="K13" s="166" t="s">
        <v>627</v>
      </c>
      <c r="L13" s="151">
        <v>2</v>
      </c>
      <c r="M13" s="151">
        <v>3</v>
      </c>
      <c r="N13" s="151">
        <f t="shared" si="0"/>
        <v>6</v>
      </c>
      <c r="O13" s="151" t="str">
        <f>+IF(N13&lt;5,Hoja4!$A$1,IF(N13&lt;9,Hoja4!$A$2,IF(N13&lt;21,Hoja4!$A$3,Hoja4!$A$4)))</f>
        <v>Medio</v>
      </c>
      <c r="P13" s="151">
        <v>100</v>
      </c>
      <c r="Q13" s="151">
        <f t="shared" si="1"/>
        <v>600</v>
      </c>
      <c r="R13" s="155" t="str">
        <f>+IF(Q13&lt;21,Hoja4!$D$1,IF(Q13&lt;121,Hoja4!$D$2,IF(Q13&lt;501,Hoja4!$D$3,Hoja4!$D$4)))</f>
        <v>I</v>
      </c>
      <c r="S13" s="178" t="str">
        <f t="shared" si="2"/>
        <v>NO ACEPTABLE</v>
      </c>
      <c r="T13" s="166">
        <v>1</v>
      </c>
      <c r="U13" s="178" t="s">
        <v>453</v>
      </c>
      <c r="V13" s="163" t="s">
        <v>658</v>
      </c>
      <c r="W13" s="192"/>
      <c r="X13" s="192"/>
      <c r="Y13" s="192" t="s">
        <v>735</v>
      </c>
      <c r="Z13" s="192" t="s">
        <v>674</v>
      </c>
      <c r="AA13" s="192" t="s">
        <v>454</v>
      </c>
    </row>
    <row r="14" spans="1:27" s="154" customFormat="1" ht="56.25" x14ac:dyDescent="0.25">
      <c r="A14" s="156" t="s">
        <v>474</v>
      </c>
      <c r="B14" s="157" t="s">
        <v>467</v>
      </c>
      <c r="C14" s="159" t="s">
        <v>654</v>
      </c>
      <c r="D14" s="166" t="s">
        <v>655</v>
      </c>
      <c r="E14" s="166" t="s">
        <v>350</v>
      </c>
      <c r="F14" s="166" t="s">
        <v>652</v>
      </c>
      <c r="G14" s="159" t="s">
        <v>479</v>
      </c>
      <c r="H14" s="166" t="s">
        <v>453</v>
      </c>
      <c r="I14" s="166" t="s">
        <v>629</v>
      </c>
      <c r="J14" s="166" t="s">
        <v>627</v>
      </c>
      <c r="K14" s="166" t="s">
        <v>627</v>
      </c>
      <c r="L14" s="151">
        <v>2</v>
      </c>
      <c r="M14" s="151">
        <v>3</v>
      </c>
      <c r="N14" s="151">
        <f t="shared" si="0"/>
        <v>6</v>
      </c>
      <c r="O14" s="151" t="str">
        <f>+IF(N14&lt;5,Hoja4!$A$1,IF(N14&lt;9,Hoja4!$A$2,IF(N14&lt;21,Hoja4!$A$3,Hoja4!$A$4)))</f>
        <v>Medio</v>
      </c>
      <c r="P14" s="151">
        <v>100</v>
      </c>
      <c r="Q14" s="151">
        <f t="shared" si="1"/>
        <v>600</v>
      </c>
      <c r="R14" s="155" t="str">
        <f>+IF(Q14&lt;21,Hoja4!$D$1,IF(Q14&lt;121,Hoja4!$D$2,IF(Q14&lt;501,Hoja4!$D$3,Hoja4!$D$4)))</f>
        <v>I</v>
      </c>
      <c r="S14" s="178" t="str">
        <f t="shared" si="2"/>
        <v>NO ACEPTABLE</v>
      </c>
      <c r="T14" s="166">
        <v>1</v>
      </c>
      <c r="U14" s="178" t="s">
        <v>453</v>
      </c>
      <c r="V14" s="163" t="s">
        <v>658</v>
      </c>
      <c r="W14" s="192"/>
      <c r="X14" s="192"/>
      <c r="Y14" s="192" t="s">
        <v>735</v>
      </c>
      <c r="Z14" s="192" t="s">
        <v>674</v>
      </c>
      <c r="AA14" s="192" t="s">
        <v>454</v>
      </c>
    </row>
    <row r="15" spans="1:27" s="154" customFormat="1" ht="56.25" x14ac:dyDescent="0.25">
      <c r="A15" s="158" t="s">
        <v>473</v>
      </c>
      <c r="B15" s="193" t="s">
        <v>482</v>
      </c>
      <c r="C15" s="159" t="s">
        <v>656</v>
      </c>
      <c r="D15" s="166" t="s">
        <v>651</v>
      </c>
      <c r="E15" s="166" t="s">
        <v>350</v>
      </c>
      <c r="F15" s="166" t="s">
        <v>652</v>
      </c>
      <c r="G15" s="151" t="s">
        <v>479</v>
      </c>
      <c r="H15" s="151" t="s">
        <v>453</v>
      </c>
      <c r="I15" s="166" t="s">
        <v>627</v>
      </c>
      <c r="J15" s="166" t="s">
        <v>627</v>
      </c>
      <c r="K15" s="166" t="s">
        <v>627</v>
      </c>
      <c r="L15" s="151">
        <v>2</v>
      </c>
      <c r="M15" s="151">
        <v>3</v>
      </c>
      <c r="N15" s="151">
        <f t="shared" si="0"/>
        <v>6</v>
      </c>
      <c r="O15" s="151" t="str">
        <f>+IF(N15&lt;5,Hoja4!$A$1,IF(N15&lt;9,Hoja4!$A$2,IF(N15&lt;21,Hoja4!$A$3,Hoja4!$A$4)))</f>
        <v>Medio</v>
      </c>
      <c r="P15" s="151">
        <v>100</v>
      </c>
      <c r="Q15" s="151">
        <f t="shared" si="1"/>
        <v>600</v>
      </c>
      <c r="R15" s="155" t="str">
        <f>+IF(Q15&lt;21,Hoja4!$D$1,IF(Q15&lt;121,Hoja4!$D$2,IF(Q15&lt;501,Hoja4!$D$3,Hoja4!$D$4)))</f>
        <v>I</v>
      </c>
      <c r="S15" s="178" t="str">
        <f t="shared" si="2"/>
        <v>NO ACEPTABLE</v>
      </c>
      <c r="T15" s="166">
        <v>1</v>
      </c>
      <c r="U15" s="178" t="s">
        <v>453</v>
      </c>
      <c r="V15" s="163" t="s">
        <v>658</v>
      </c>
      <c r="W15" s="192"/>
      <c r="X15" s="192"/>
      <c r="Y15" s="192" t="s">
        <v>735</v>
      </c>
      <c r="Z15" s="192" t="s">
        <v>674</v>
      </c>
      <c r="AA15" s="192" t="s">
        <v>454</v>
      </c>
    </row>
    <row r="16" spans="1:27" s="154" customFormat="1" ht="56.25" x14ac:dyDescent="0.25">
      <c r="A16" s="160" t="s">
        <v>477</v>
      </c>
      <c r="B16" s="188" t="s">
        <v>483</v>
      </c>
      <c r="C16" s="159" t="s">
        <v>656</v>
      </c>
      <c r="D16" s="166" t="s">
        <v>651</v>
      </c>
      <c r="E16" s="166" t="s">
        <v>350</v>
      </c>
      <c r="F16" s="166" t="s">
        <v>652</v>
      </c>
      <c r="G16" s="151" t="s">
        <v>479</v>
      </c>
      <c r="H16" s="151" t="s">
        <v>453</v>
      </c>
      <c r="I16" s="166"/>
      <c r="J16" s="166" t="s">
        <v>627</v>
      </c>
      <c r="K16" s="166" t="s">
        <v>628</v>
      </c>
      <c r="L16" s="151">
        <v>2</v>
      </c>
      <c r="M16" s="151">
        <v>3</v>
      </c>
      <c r="N16" s="151">
        <f t="shared" si="0"/>
        <v>6</v>
      </c>
      <c r="O16" s="151" t="str">
        <f>+IF(N16&lt;5,Hoja4!$A$1,IF(N16&lt;9,Hoja4!$A$2,IF(N16&lt;21,Hoja4!$A$3,Hoja4!$A$4)))</f>
        <v>Medio</v>
      </c>
      <c r="P16" s="151">
        <v>100</v>
      </c>
      <c r="Q16" s="151">
        <f t="shared" si="1"/>
        <v>600</v>
      </c>
      <c r="R16" s="155" t="str">
        <f>+IF(Q16&lt;21,Hoja4!$D$1,IF(Q16&lt;121,Hoja4!$D$2,IF(Q16&lt;501,Hoja4!$D$3,Hoja4!$D$4)))</f>
        <v>I</v>
      </c>
      <c r="S16" s="178" t="str">
        <f t="shared" si="2"/>
        <v>NO ACEPTABLE</v>
      </c>
      <c r="T16" s="166">
        <v>1</v>
      </c>
      <c r="U16" s="178" t="s">
        <v>453</v>
      </c>
      <c r="V16" s="163" t="s">
        <v>658</v>
      </c>
      <c r="W16" s="192"/>
      <c r="X16" s="192"/>
      <c r="Y16" s="192" t="s">
        <v>735</v>
      </c>
      <c r="Z16" s="192" t="s">
        <v>674</v>
      </c>
      <c r="AA16" s="192" t="s">
        <v>454</v>
      </c>
    </row>
    <row r="17" spans="1:8" x14ac:dyDescent="0.25">
      <c r="A17" s="7"/>
      <c r="B17" s="7"/>
      <c r="C17" s="137"/>
      <c r="D17" s="137"/>
      <c r="E17" s="137"/>
      <c r="F17" s="137"/>
    </row>
    <row r="18" spans="1:8" x14ac:dyDescent="0.25">
      <c r="A18" s="7"/>
      <c r="B18" s="7"/>
      <c r="C18" s="137"/>
      <c r="D18" s="137"/>
      <c r="E18" s="137"/>
      <c r="F18" s="137"/>
    </row>
    <row r="19" spans="1:8" x14ac:dyDescent="0.25">
      <c r="A19" s="7"/>
      <c r="B19" s="7"/>
      <c r="C19" s="137"/>
      <c r="D19" s="137"/>
      <c r="E19" s="137"/>
      <c r="F19" s="137"/>
      <c r="H19" s="164" t="s">
        <v>495</v>
      </c>
    </row>
    <row r="20" spans="1:8" x14ac:dyDescent="0.25">
      <c r="A20" s="7"/>
      <c r="B20" s="7"/>
      <c r="C20" s="137"/>
      <c r="D20" s="137"/>
      <c r="E20" s="137"/>
      <c r="F20" s="137"/>
      <c r="H20" s="164" t="s">
        <v>496</v>
      </c>
    </row>
    <row r="21" spans="1:8" x14ac:dyDescent="0.25">
      <c r="A21" s="7"/>
      <c r="B21" s="7"/>
      <c r="C21" s="137"/>
      <c r="D21" s="137"/>
      <c r="E21" s="137"/>
      <c r="F21" s="137"/>
      <c r="H21" s="164" t="s">
        <v>497</v>
      </c>
    </row>
    <row r="22" spans="1:8" x14ac:dyDescent="0.25">
      <c r="A22" s="7"/>
      <c r="B22" s="7"/>
      <c r="C22" s="137"/>
      <c r="D22" s="137"/>
      <c r="E22" s="137"/>
      <c r="F22" s="137"/>
    </row>
    <row r="23" spans="1:8" x14ac:dyDescent="0.25">
      <c r="A23" s="7"/>
      <c r="B23" s="7"/>
      <c r="C23" s="137"/>
      <c r="D23" s="137"/>
      <c r="E23" s="137"/>
      <c r="F23" s="137"/>
    </row>
    <row r="24" spans="1:8" x14ac:dyDescent="0.25">
      <c r="A24" s="7"/>
      <c r="B24" s="7"/>
      <c r="C24" s="137"/>
      <c r="D24" s="137"/>
      <c r="E24" s="137"/>
      <c r="F24" s="137"/>
    </row>
    <row r="25" spans="1:8" x14ac:dyDescent="0.25">
      <c r="A25" s="7"/>
      <c r="B25" s="7"/>
      <c r="C25" s="137"/>
      <c r="D25" s="137"/>
      <c r="E25" s="137"/>
      <c r="F25" s="137"/>
    </row>
    <row r="26" spans="1:8" x14ac:dyDescent="0.25">
      <c r="A26" s="7"/>
      <c r="B26" s="7"/>
      <c r="C26" s="137"/>
      <c r="D26" s="137"/>
      <c r="E26" s="137"/>
      <c r="F26" s="137"/>
    </row>
    <row r="27" spans="1:8" x14ac:dyDescent="0.25">
      <c r="A27" s="7"/>
      <c r="B27" s="7"/>
      <c r="C27" s="137"/>
      <c r="D27" s="137"/>
      <c r="E27" s="137"/>
      <c r="F27" s="137"/>
    </row>
    <row r="28" spans="1:8" x14ac:dyDescent="0.25">
      <c r="A28" s="7"/>
      <c r="B28" s="7"/>
      <c r="C28" s="137"/>
      <c r="D28" s="137"/>
      <c r="E28" s="137"/>
      <c r="F28" s="137"/>
    </row>
    <row r="29" spans="1:8" x14ac:dyDescent="0.25">
      <c r="A29" s="7"/>
      <c r="B29" s="7"/>
      <c r="C29" s="137"/>
      <c r="D29" s="137"/>
      <c r="E29" s="137"/>
      <c r="F29" s="137"/>
    </row>
    <row r="30" spans="1:8" x14ac:dyDescent="0.25">
      <c r="A30" s="7"/>
      <c r="B30" s="7"/>
      <c r="C30" s="137"/>
      <c r="D30" s="137"/>
      <c r="E30" s="137"/>
      <c r="F30" s="137"/>
    </row>
    <row r="31" spans="1:8" x14ac:dyDescent="0.25">
      <c r="A31" s="7"/>
      <c r="B31" s="7"/>
      <c r="C31" s="137"/>
      <c r="D31" s="137"/>
      <c r="E31" s="137"/>
      <c r="F31" s="137"/>
    </row>
    <row r="32" spans="1:8" x14ac:dyDescent="0.25">
      <c r="A32" s="7"/>
      <c r="B32" s="7"/>
      <c r="C32" s="137"/>
      <c r="D32" s="137"/>
      <c r="E32" s="137"/>
      <c r="F32" s="137"/>
    </row>
    <row r="33" spans="1:6" x14ac:dyDescent="0.25">
      <c r="A33" s="7"/>
      <c r="B33" s="7"/>
      <c r="C33" s="137"/>
      <c r="D33" s="137"/>
      <c r="E33" s="137"/>
      <c r="F33" s="137"/>
    </row>
    <row r="34" spans="1:6" x14ac:dyDescent="0.25">
      <c r="A34" s="7"/>
      <c r="B34" s="7"/>
      <c r="C34" s="137"/>
      <c r="D34" s="137"/>
      <c r="E34" s="137"/>
      <c r="F34" s="137"/>
    </row>
    <row r="35" spans="1:6" x14ac:dyDescent="0.25">
      <c r="A35" s="7"/>
      <c r="B35" s="7"/>
      <c r="C35" s="137"/>
      <c r="D35" s="137"/>
      <c r="E35" s="137"/>
      <c r="F35" s="137"/>
    </row>
    <row r="36" spans="1:6" x14ac:dyDescent="0.25">
      <c r="A36" s="7"/>
      <c r="B36" s="7"/>
      <c r="C36" s="137"/>
      <c r="D36" s="137"/>
      <c r="E36" s="137"/>
      <c r="F36" s="137"/>
    </row>
    <row r="37" spans="1:6" x14ac:dyDescent="0.25">
      <c r="A37" s="7"/>
      <c r="B37" s="7"/>
      <c r="C37" s="137"/>
      <c r="D37" s="137"/>
      <c r="E37" s="137"/>
      <c r="F37" s="137"/>
    </row>
    <row r="38" spans="1:6" x14ac:dyDescent="0.25">
      <c r="A38" s="7"/>
      <c r="B38" s="7"/>
      <c r="C38" s="137"/>
      <c r="D38" s="137"/>
      <c r="E38" s="137"/>
      <c r="F38" s="137"/>
    </row>
    <row r="39" spans="1:6" x14ac:dyDescent="0.25">
      <c r="A39" s="7"/>
      <c r="B39" s="7"/>
      <c r="C39" s="137"/>
      <c r="D39" s="137"/>
      <c r="E39" s="137"/>
      <c r="F39" s="137"/>
    </row>
    <row r="40" spans="1:6" x14ac:dyDescent="0.25">
      <c r="A40" s="7"/>
      <c r="B40" s="7"/>
      <c r="C40" s="137"/>
      <c r="D40" s="137"/>
      <c r="E40" s="137"/>
      <c r="F40" s="137"/>
    </row>
    <row r="41" spans="1:6" x14ac:dyDescent="0.25">
      <c r="A41" s="7"/>
      <c r="B41" s="7"/>
      <c r="C41" s="137"/>
      <c r="D41" s="137"/>
      <c r="E41" s="137"/>
      <c r="F41" s="137"/>
    </row>
    <row r="42" spans="1:6" x14ac:dyDescent="0.25">
      <c r="A42" s="7"/>
      <c r="B42" s="7"/>
      <c r="C42" s="137"/>
      <c r="D42" s="137"/>
      <c r="E42" s="137"/>
      <c r="F42" s="137"/>
    </row>
    <row r="43" spans="1:6" x14ac:dyDescent="0.25">
      <c r="A43" s="7"/>
      <c r="B43" s="7"/>
      <c r="C43" s="137"/>
      <c r="D43" s="137"/>
      <c r="E43" s="137"/>
      <c r="F43" s="137"/>
    </row>
    <row r="44" spans="1:6" x14ac:dyDescent="0.25">
      <c r="A44" s="7"/>
      <c r="B44" s="7"/>
      <c r="C44" s="137"/>
      <c r="D44" s="137"/>
      <c r="E44" s="137"/>
      <c r="F44" s="137"/>
    </row>
    <row r="45" spans="1:6" x14ac:dyDescent="0.25">
      <c r="A45" s="7"/>
      <c r="B45" s="7"/>
      <c r="C45" s="137"/>
      <c r="D45" s="137"/>
      <c r="E45" s="137"/>
      <c r="F45" s="137"/>
    </row>
    <row r="46" spans="1:6" x14ac:dyDescent="0.25">
      <c r="A46" s="7"/>
      <c r="B46" s="7"/>
      <c r="C46" s="137"/>
      <c r="D46" s="137"/>
      <c r="E46" s="137"/>
      <c r="F46" s="137"/>
    </row>
    <row r="47" spans="1:6" x14ac:dyDescent="0.25">
      <c r="A47" s="7"/>
      <c r="B47" s="7"/>
      <c r="C47" s="137"/>
      <c r="D47" s="137"/>
      <c r="E47" s="137"/>
      <c r="F47" s="137"/>
    </row>
    <row r="48" spans="1:6" x14ac:dyDescent="0.25">
      <c r="A48" s="7"/>
      <c r="B48" s="7"/>
      <c r="C48" s="137"/>
      <c r="D48" s="137"/>
      <c r="E48" s="137"/>
      <c r="F48" s="137"/>
    </row>
    <row r="49" spans="1:6" x14ac:dyDescent="0.25">
      <c r="A49" s="7"/>
      <c r="B49" s="7"/>
      <c r="C49" s="137"/>
      <c r="D49" s="137"/>
      <c r="E49" s="137"/>
      <c r="F49" s="137"/>
    </row>
    <row r="50" spans="1:6" x14ac:dyDescent="0.25">
      <c r="A50" s="7"/>
      <c r="B50" s="7"/>
      <c r="C50" s="137"/>
      <c r="D50" s="137"/>
      <c r="E50" s="137"/>
      <c r="F50" s="137"/>
    </row>
    <row r="51" spans="1:6" x14ac:dyDescent="0.25">
      <c r="A51" s="7"/>
      <c r="B51" s="7"/>
      <c r="C51" s="137"/>
      <c r="D51" s="137"/>
      <c r="E51" s="137"/>
      <c r="F51" s="137"/>
    </row>
    <row r="52" spans="1:6" x14ac:dyDescent="0.25">
      <c r="A52" s="7"/>
      <c r="B52" s="7"/>
      <c r="C52" s="137"/>
      <c r="D52" s="137"/>
      <c r="E52" s="137"/>
      <c r="F52" s="137"/>
    </row>
    <row r="53" spans="1:6" x14ac:dyDescent="0.25">
      <c r="A53" s="7"/>
      <c r="B53" s="7"/>
      <c r="C53" s="137"/>
      <c r="D53" s="137"/>
      <c r="E53" s="137"/>
      <c r="F53" s="137"/>
    </row>
    <row r="54" spans="1:6" x14ac:dyDescent="0.25">
      <c r="A54" s="7"/>
      <c r="B54" s="7"/>
      <c r="C54" s="137"/>
      <c r="D54" s="137"/>
      <c r="E54" s="137"/>
      <c r="F54" s="137"/>
    </row>
    <row r="55" spans="1:6" x14ac:dyDescent="0.25">
      <c r="A55" s="7"/>
      <c r="B55" s="7"/>
      <c r="C55" s="137"/>
      <c r="D55" s="137"/>
      <c r="E55" s="137"/>
      <c r="F55" s="137"/>
    </row>
    <row r="56" spans="1:6" x14ac:dyDescent="0.25">
      <c r="A56" s="7"/>
      <c r="B56" s="7"/>
      <c r="C56" s="137"/>
      <c r="D56" s="137"/>
      <c r="E56" s="137"/>
      <c r="F56" s="137"/>
    </row>
    <row r="57" spans="1:6" x14ac:dyDescent="0.25">
      <c r="A57" s="7"/>
      <c r="B57" s="7"/>
      <c r="C57" s="137"/>
      <c r="D57" s="137"/>
      <c r="E57" s="137"/>
      <c r="F57" s="137"/>
    </row>
    <row r="58" spans="1:6" x14ac:dyDescent="0.25">
      <c r="A58" s="7"/>
      <c r="B58" s="7"/>
      <c r="C58" s="137"/>
      <c r="D58" s="137"/>
      <c r="E58" s="137"/>
      <c r="F58" s="137"/>
    </row>
    <row r="59" spans="1:6" x14ac:dyDescent="0.25">
      <c r="A59" s="7"/>
      <c r="B59" s="7"/>
      <c r="C59" s="137"/>
      <c r="D59" s="137"/>
      <c r="E59" s="137"/>
      <c r="F59" s="137"/>
    </row>
    <row r="60" spans="1:6" x14ac:dyDescent="0.25">
      <c r="A60" s="7"/>
      <c r="B60" s="7"/>
      <c r="C60" s="137"/>
      <c r="D60" s="137"/>
      <c r="E60" s="137"/>
      <c r="F60" s="137"/>
    </row>
    <row r="61" spans="1:6" x14ac:dyDescent="0.25">
      <c r="A61" s="7"/>
      <c r="B61" s="7"/>
      <c r="C61" s="137"/>
      <c r="D61" s="137"/>
      <c r="E61" s="137"/>
      <c r="F61" s="137"/>
    </row>
    <row r="62" spans="1:6" x14ac:dyDescent="0.25">
      <c r="A62" s="7"/>
      <c r="B62" s="7"/>
      <c r="C62" s="137"/>
      <c r="D62" s="137"/>
      <c r="E62" s="137"/>
      <c r="F62" s="137"/>
    </row>
    <row r="63" spans="1:6" x14ac:dyDescent="0.25">
      <c r="A63" s="7"/>
      <c r="B63" s="7"/>
      <c r="C63" s="137"/>
      <c r="D63" s="137"/>
      <c r="E63" s="137"/>
      <c r="F63" s="137"/>
    </row>
    <row r="64" spans="1:6" x14ac:dyDescent="0.25">
      <c r="A64" s="7"/>
      <c r="B64" s="7"/>
      <c r="C64" s="137"/>
      <c r="D64" s="137"/>
      <c r="E64" s="137"/>
      <c r="F64" s="137"/>
    </row>
    <row r="65" spans="1:6" x14ac:dyDescent="0.25">
      <c r="A65" s="7"/>
      <c r="B65" s="7"/>
      <c r="C65" s="137"/>
      <c r="D65" s="137"/>
      <c r="E65" s="137"/>
      <c r="F65" s="137"/>
    </row>
    <row r="66" spans="1:6" x14ac:dyDescent="0.25">
      <c r="A66" s="7"/>
      <c r="B66" s="7"/>
      <c r="C66" s="137"/>
      <c r="D66" s="137"/>
      <c r="E66" s="137"/>
      <c r="F66" s="137"/>
    </row>
    <row r="67" spans="1:6" x14ac:dyDescent="0.25">
      <c r="A67" s="7"/>
      <c r="B67" s="7"/>
      <c r="C67" s="137"/>
      <c r="D67" s="137"/>
      <c r="E67" s="137"/>
      <c r="F67" s="137"/>
    </row>
    <row r="68" spans="1:6" x14ac:dyDescent="0.25">
      <c r="A68" s="7"/>
      <c r="B68" s="7"/>
      <c r="C68" s="137"/>
      <c r="D68" s="137"/>
      <c r="E68" s="137"/>
      <c r="F68" s="137"/>
    </row>
    <row r="69" spans="1:6" x14ac:dyDescent="0.25">
      <c r="A69" s="7"/>
      <c r="B69" s="7"/>
      <c r="C69" s="137"/>
      <c r="D69" s="137"/>
      <c r="E69" s="137"/>
      <c r="F69" s="137"/>
    </row>
    <row r="70" spans="1:6" x14ac:dyDescent="0.25">
      <c r="A70" s="7"/>
      <c r="B70" s="7"/>
      <c r="C70" s="137"/>
      <c r="D70" s="137"/>
      <c r="E70" s="137"/>
      <c r="F70" s="137"/>
    </row>
    <row r="71" spans="1:6" x14ac:dyDescent="0.25">
      <c r="A71" s="7"/>
      <c r="B71" s="7"/>
      <c r="C71" s="137"/>
      <c r="D71" s="137"/>
      <c r="E71" s="137"/>
      <c r="F71" s="137"/>
    </row>
    <row r="72" spans="1:6" x14ac:dyDescent="0.25">
      <c r="A72" s="7"/>
      <c r="B72" s="7"/>
      <c r="C72" s="137"/>
      <c r="D72" s="137"/>
      <c r="E72" s="137"/>
      <c r="F72" s="137"/>
    </row>
    <row r="73" spans="1:6" x14ac:dyDescent="0.25">
      <c r="A73" s="7"/>
      <c r="B73" s="7"/>
      <c r="C73" s="137"/>
      <c r="D73" s="137"/>
      <c r="E73" s="137"/>
      <c r="F73" s="137"/>
    </row>
    <row r="74" spans="1:6" x14ac:dyDescent="0.25">
      <c r="A74" s="7"/>
      <c r="B74" s="7"/>
      <c r="C74" s="137"/>
      <c r="D74" s="137"/>
      <c r="E74" s="137"/>
      <c r="F74" s="137"/>
    </row>
    <row r="75" spans="1:6" x14ac:dyDescent="0.25">
      <c r="A75" s="7"/>
      <c r="B75" s="7"/>
      <c r="C75" s="137"/>
      <c r="D75" s="137"/>
      <c r="E75" s="137"/>
      <c r="F75" s="137"/>
    </row>
    <row r="76" spans="1:6" x14ac:dyDescent="0.25">
      <c r="A76" s="7"/>
      <c r="B76" s="7"/>
      <c r="C76" s="137"/>
      <c r="D76" s="137"/>
      <c r="E76" s="137"/>
      <c r="F76" s="137"/>
    </row>
    <row r="77" spans="1:6" x14ac:dyDescent="0.25">
      <c r="A77" s="7"/>
      <c r="B77" s="7"/>
      <c r="C77" s="137"/>
      <c r="D77" s="137"/>
      <c r="E77" s="137"/>
      <c r="F77" s="137"/>
    </row>
    <row r="78" spans="1:6" x14ac:dyDescent="0.25">
      <c r="A78" s="7"/>
      <c r="B78" s="7"/>
      <c r="C78" s="137"/>
      <c r="D78" s="137"/>
      <c r="E78" s="137"/>
      <c r="F78" s="137"/>
    </row>
    <row r="79" spans="1:6" x14ac:dyDescent="0.25">
      <c r="A79" s="7"/>
      <c r="B79" s="7"/>
      <c r="C79" s="137"/>
      <c r="D79" s="137"/>
      <c r="E79" s="137"/>
      <c r="F79" s="137"/>
    </row>
    <row r="80" spans="1:6" x14ac:dyDescent="0.25">
      <c r="A80" s="7"/>
      <c r="B80" s="7"/>
      <c r="C80" s="137"/>
      <c r="D80" s="137"/>
      <c r="E80" s="137"/>
      <c r="F80" s="137"/>
    </row>
    <row r="81" spans="1:6" x14ac:dyDescent="0.25">
      <c r="A81" s="7"/>
      <c r="B81" s="7"/>
      <c r="C81" s="137"/>
      <c r="D81" s="137"/>
      <c r="E81" s="137"/>
      <c r="F81" s="137"/>
    </row>
    <row r="82" spans="1:6" x14ac:dyDescent="0.25">
      <c r="A82" s="7"/>
      <c r="B82" s="7"/>
      <c r="C82" s="137"/>
      <c r="D82" s="137"/>
      <c r="E82" s="137"/>
      <c r="F82" s="137"/>
    </row>
    <row r="83" spans="1:6" x14ac:dyDescent="0.25">
      <c r="A83" s="7"/>
      <c r="B83" s="7"/>
      <c r="C83" s="137"/>
      <c r="D83" s="137"/>
      <c r="E83" s="137"/>
      <c r="F83" s="137"/>
    </row>
    <row r="84" spans="1:6" x14ac:dyDescent="0.25">
      <c r="A84" s="7"/>
      <c r="B84" s="7"/>
      <c r="C84" s="137"/>
      <c r="D84" s="137"/>
      <c r="E84" s="137"/>
      <c r="F84" s="137"/>
    </row>
    <row r="85" spans="1:6" x14ac:dyDescent="0.25">
      <c r="A85" s="7"/>
      <c r="B85" s="7"/>
      <c r="C85" s="137"/>
      <c r="D85" s="137"/>
      <c r="E85" s="137"/>
      <c r="F85" s="137"/>
    </row>
    <row r="86" spans="1:6" x14ac:dyDescent="0.25">
      <c r="A86" s="7"/>
      <c r="B86" s="7"/>
      <c r="C86" s="137"/>
      <c r="D86" s="137"/>
      <c r="E86" s="137"/>
      <c r="F86" s="137"/>
    </row>
    <row r="87" spans="1:6" x14ac:dyDescent="0.25">
      <c r="A87" s="7"/>
      <c r="B87" s="7"/>
      <c r="C87" s="137"/>
      <c r="D87" s="137"/>
      <c r="E87" s="137"/>
      <c r="F87" s="137"/>
    </row>
    <row r="88" spans="1:6" x14ac:dyDescent="0.25">
      <c r="A88" s="7"/>
      <c r="B88" s="7"/>
      <c r="C88" s="137"/>
      <c r="D88" s="137"/>
      <c r="E88" s="137"/>
      <c r="F88" s="137"/>
    </row>
    <row r="89" spans="1:6" x14ac:dyDescent="0.25">
      <c r="A89" s="7"/>
      <c r="B89" s="7"/>
      <c r="C89" s="137"/>
      <c r="D89" s="137"/>
      <c r="E89" s="137"/>
      <c r="F89" s="137"/>
    </row>
    <row r="90" spans="1:6" x14ac:dyDescent="0.25">
      <c r="A90" s="7"/>
      <c r="B90" s="7"/>
      <c r="C90" s="137"/>
      <c r="D90" s="137"/>
      <c r="E90" s="137"/>
      <c r="F90" s="137"/>
    </row>
    <row r="91" spans="1:6" x14ac:dyDescent="0.25">
      <c r="A91" s="7"/>
      <c r="B91" s="7"/>
      <c r="C91" s="137"/>
      <c r="D91" s="137"/>
      <c r="E91" s="137"/>
      <c r="F91" s="137"/>
    </row>
    <row r="92" spans="1:6" x14ac:dyDescent="0.25">
      <c r="A92" s="7"/>
      <c r="B92" s="7"/>
      <c r="C92" s="137"/>
      <c r="D92" s="137"/>
      <c r="E92" s="137"/>
      <c r="F92" s="137"/>
    </row>
    <row r="93" spans="1:6" x14ac:dyDescent="0.25">
      <c r="A93" s="7"/>
      <c r="B93" s="7"/>
      <c r="C93" s="137"/>
      <c r="D93" s="137"/>
      <c r="E93" s="137"/>
      <c r="F93" s="137"/>
    </row>
    <row r="94" spans="1:6" x14ac:dyDescent="0.25">
      <c r="A94" s="7"/>
      <c r="B94" s="7"/>
      <c r="C94" s="137"/>
      <c r="D94" s="137"/>
      <c r="E94" s="137"/>
      <c r="F94" s="137"/>
    </row>
    <row r="95" spans="1:6" x14ac:dyDescent="0.25">
      <c r="A95" s="7"/>
      <c r="B95" s="7"/>
      <c r="C95" s="137"/>
      <c r="D95" s="137"/>
      <c r="E95" s="137"/>
      <c r="F95" s="137"/>
    </row>
    <row r="96" spans="1:6" x14ac:dyDescent="0.25">
      <c r="A96" s="7"/>
      <c r="B96" s="7"/>
      <c r="C96" s="137"/>
      <c r="D96" s="137"/>
      <c r="E96" s="137"/>
      <c r="F96" s="137"/>
    </row>
    <row r="97" spans="1:6" x14ac:dyDescent="0.25">
      <c r="A97" s="7"/>
      <c r="B97" s="7"/>
      <c r="C97" s="137"/>
      <c r="D97" s="137"/>
      <c r="E97" s="137"/>
      <c r="F97" s="137"/>
    </row>
    <row r="98" spans="1:6" x14ac:dyDescent="0.25">
      <c r="A98" s="7"/>
      <c r="B98" s="7"/>
      <c r="C98" s="137"/>
      <c r="D98" s="137"/>
      <c r="E98" s="137"/>
      <c r="F98" s="137"/>
    </row>
    <row r="99" spans="1:6" x14ac:dyDescent="0.25">
      <c r="A99" s="7"/>
      <c r="B99" s="7"/>
      <c r="C99" s="137"/>
      <c r="D99" s="137"/>
      <c r="E99" s="137"/>
      <c r="F99" s="137"/>
    </row>
    <row r="100" spans="1:6" x14ac:dyDescent="0.25">
      <c r="A100" s="7"/>
      <c r="B100" s="7"/>
      <c r="C100" s="137"/>
      <c r="D100" s="137"/>
      <c r="E100" s="137"/>
      <c r="F100" s="137"/>
    </row>
    <row r="101" spans="1:6" x14ac:dyDescent="0.25">
      <c r="A101" s="7"/>
      <c r="B101" s="7"/>
      <c r="C101" s="137"/>
      <c r="D101" s="137"/>
      <c r="E101" s="137"/>
      <c r="F101" s="137"/>
    </row>
    <row r="102" spans="1:6" x14ac:dyDescent="0.25">
      <c r="A102" s="7"/>
      <c r="B102" s="7"/>
      <c r="C102" s="137"/>
      <c r="D102" s="137"/>
      <c r="E102" s="137"/>
      <c r="F102" s="137"/>
    </row>
    <row r="103" spans="1:6" x14ac:dyDescent="0.25">
      <c r="A103" s="7"/>
      <c r="B103" s="7"/>
      <c r="C103" s="137"/>
      <c r="D103" s="137"/>
      <c r="E103" s="137"/>
      <c r="F103" s="137"/>
    </row>
    <row r="104" spans="1:6" x14ac:dyDescent="0.25">
      <c r="A104" s="7"/>
      <c r="B104" s="7"/>
      <c r="C104" s="137"/>
      <c r="D104" s="137"/>
      <c r="E104" s="137"/>
      <c r="F104" s="137"/>
    </row>
    <row r="105" spans="1:6" x14ac:dyDescent="0.25">
      <c r="A105" s="7"/>
      <c r="B105" s="7"/>
      <c r="C105" s="137"/>
      <c r="D105" s="137"/>
      <c r="E105" s="137"/>
      <c r="F105" s="137"/>
    </row>
    <row r="106" spans="1:6" x14ac:dyDescent="0.25">
      <c r="A106" s="7"/>
      <c r="B106" s="7"/>
      <c r="C106" s="137"/>
      <c r="D106" s="137"/>
      <c r="E106" s="137"/>
      <c r="F106" s="137"/>
    </row>
    <row r="107" spans="1:6" x14ac:dyDescent="0.25">
      <c r="A107" s="7"/>
      <c r="B107" s="7"/>
      <c r="C107" s="137"/>
      <c r="D107" s="137"/>
      <c r="E107" s="137"/>
      <c r="F107" s="137"/>
    </row>
    <row r="108" spans="1:6" x14ac:dyDescent="0.25">
      <c r="A108" s="7"/>
      <c r="B108" s="7"/>
      <c r="C108" s="137"/>
      <c r="D108" s="137"/>
      <c r="E108" s="137"/>
      <c r="F108" s="137"/>
    </row>
    <row r="109" spans="1:6" x14ac:dyDescent="0.25">
      <c r="A109" s="7"/>
      <c r="B109" s="7"/>
      <c r="C109" s="137"/>
      <c r="D109" s="137"/>
      <c r="E109" s="137"/>
      <c r="F109" s="137"/>
    </row>
    <row r="110" spans="1:6" x14ac:dyDescent="0.25">
      <c r="A110" s="7"/>
      <c r="B110" s="7"/>
      <c r="C110" s="137"/>
      <c r="D110" s="137"/>
      <c r="E110" s="137"/>
      <c r="F110" s="137"/>
    </row>
    <row r="111" spans="1:6" x14ac:dyDescent="0.25">
      <c r="A111" s="7"/>
      <c r="B111" s="7"/>
      <c r="C111" s="137"/>
      <c r="D111" s="137"/>
      <c r="E111" s="137"/>
      <c r="F111" s="137"/>
    </row>
    <row r="112" spans="1:6" x14ac:dyDescent="0.25">
      <c r="A112" s="7"/>
      <c r="B112" s="7"/>
      <c r="C112" s="137"/>
      <c r="D112" s="137"/>
      <c r="E112" s="137"/>
      <c r="F112" s="137"/>
    </row>
    <row r="113" spans="1:6" x14ac:dyDescent="0.25">
      <c r="A113" s="7"/>
      <c r="B113" s="7"/>
      <c r="C113" s="137"/>
      <c r="D113" s="137"/>
      <c r="E113" s="137"/>
      <c r="F113" s="137"/>
    </row>
    <row r="114" spans="1:6" x14ac:dyDescent="0.25">
      <c r="A114" s="7"/>
      <c r="B114" s="7"/>
      <c r="C114" s="137"/>
      <c r="D114" s="137"/>
      <c r="E114" s="137"/>
      <c r="F114" s="137"/>
    </row>
    <row r="115" spans="1:6" x14ac:dyDescent="0.25">
      <c r="A115" s="7"/>
      <c r="B115" s="7"/>
      <c r="C115" s="137"/>
      <c r="D115" s="137"/>
      <c r="E115" s="137"/>
      <c r="F115" s="137"/>
    </row>
    <row r="116" spans="1:6" x14ac:dyDescent="0.25">
      <c r="A116" s="7"/>
      <c r="B116" s="7"/>
      <c r="C116" s="137"/>
      <c r="D116" s="137"/>
      <c r="E116" s="137"/>
      <c r="F116" s="137"/>
    </row>
    <row r="117" spans="1:6" x14ac:dyDescent="0.25">
      <c r="A117" s="7"/>
      <c r="B117" s="7"/>
      <c r="C117" s="137"/>
      <c r="D117" s="137"/>
      <c r="E117" s="137"/>
      <c r="F117" s="137"/>
    </row>
    <row r="118" spans="1:6" x14ac:dyDescent="0.25">
      <c r="A118" s="7"/>
      <c r="B118" s="7"/>
      <c r="C118" s="137"/>
      <c r="D118" s="137"/>
      <c r="E118" s="137"/>
      <c r="F118" s="137"/>
    </row>
    <row r="119" spans="1:6" x14ac:dyDescent="0.25">
      <c r="A119" s="7"/>
      <c r="B119" s="7"/>
      <c r="C119" s="137"/>
      <c r="D119" s="137"/>
      <c r="E119" s="137"/>
      <c r="F119" s="137"/>
    </row>
    <row r="120" spans="1:6" x14ac:dyDescent="0.25">
      <c r="A120" s="7"/>
      <c r="B120" s="7"/>
      <c r="C120" s="137"/>
      <c r="D120" s="137"/>
      <c r="E120" s="137"/>
      <c r="F120" s="137"/>
    </row>
    <row r="121" spans="1:6" x14ac:dyDescent="0.25">
      <c r="A121" s="7"/>
      <c r="B121" s="7"/>
      <c r="C121" s="137"/>
      <c r="D121" s="137"/>
      <c r="E121" s="137"/>
      <c r="F121" s="137"/>
    </row>
    <row r="122" spans="1:6" x14ac:dyDescent="0.25">
      <c r="A122" s="7"/>
      <c r="B122" s="7"/>
      <c r="C122" s="137"/>
      <c r="D122" s="137"/>
      <c r="E122" s="137"/>
      <c r="F122" s="137"/>
    </row>
    <row r="123" spans="1:6" x14ac:dyDescent="0.25">
      <c r="A123" s="7"/>
      <c r="B123" s="7"/>
      <c r="C123" s="137"/>
      <c r="D123" s="137"/>
      <c r="E123" s="137"/>
      <c r="F123" s="137"/>
    </row>
    <row r="124" spans="1:6" x14ac:dyDescent="0.25">
      <c r="A124" s="7"/>
      <c r="B124" s="7"/>
      <c r="C124" s="137"/>
      <c r="D124" s="137"/>
      <c r="E124" s="137"/>
      <c r="F124" s="137"/>
    </row>
    <row r="125" spans="1:6" x14ac:dyDescent="0.25">
      <c r="A125" s="7"/>
      <c r="B125" s="7"/>
      <c r="C125" s="137"/>
      <c r="D125" s="137"/>
      <c r="E125" s="137"/>
      <c r="F125" s="137"/>
    </row>
    <row r="126" spans="1:6" x14ac:dyDescent="0.25">
      <c r="A126" s="7"/>
      <c r="B126" s="7"/>
      <c r="C126" s="137"/>
      <c r="D126" s="137"/>
      <c r="E126" s="137"/>
      <c r="F126" s="137"/>
    </row>
    <row r="127" spans="1:6" x14ac:dyDescent="0.25">
      <c r="A127" s="7"/>
      <c r="B127" s="7"/>
      <c r="C127" s="137"/>
      <c r="D127" s="137"/>
      <c r="E127" s="137"/>
      <c r="F127" s="137"/>
    </row>
    <row r="128" spans="1:6" x14ac:dyDescent="0.25">
      <c r="A128" s="7"/>
      <c r="B128" s="7"/>
      <c r="C128" s="137"/>
      <c r="D128" s="137"/>
      <c r="E128" s="137"/>
      <c r="F128" s="137"/>
    </row>
    <row r="129" spans="1:6" x14ac:dyDescent="0.25">
      <c r="A129" s="7"/>
      <c r="B129" s="7"/>
      <c r="C129" s="137"/>
      <c r="D129" s="137"/>
      <c r="E129" s="137"/>
      <c r="F129" s="137"/>
    </row>
    <row r="130" spans="1:6" x14ac:dyDescent="0.25">
      <c r="A130" s="7"/>
      <c r="B130" s="7"/>
      <c r="C130" s="137"/>
      <c r="D130" s="137"/>
      <c r="E130" s="137"/>
      <c r="F130" s="137"/>
    </row>
    <row r="131" spans="1:6" x14ac:dyDescent="0.25">
      <c r="A131" s="7"/>
      <c r="B131" s="7"/>
      <c r="C131" s="137"/>
      <c r="D131" s="137"/>
      <c r="E131" s="137"/>
      <c r="F131" s="137"/>
    </row>
    <row r="132" spans="1:6" x14ac:dyDescent="0.25">
      <c r="A132" s="7"/>
      <c r="B132" s="7"/>
      <c r="C132" s="137"/>
      <c r="D132" s="137"/>
      <c r="E132" s="137"/>
      <c r="F132" s="137"/>
    </row>
    <row r="133" spans="1:6" x14ac:dyDescent="0.25">
      <c r="A133" s="7"/>
      <c r="B133" s="7"/>
      <c r="C133" s="137"/>
      <c r="D133" s="137"/>
      <c r="E133" s="137"/>
      <c r="F133" s="137"/>
    </row>
    <row r="134" spans="1:6" x14ac:dyDescent="0.25">
      <c r="A134" s="7"/>
      <c r="B134" s="7"/>
      <c r="C134" s="137"/>
      <c r="D134" s="137"/>
      <c r="E134" s="137"/>
      <c r="F134" s="137"/>
    </row>
    <row r="135" spans="1:6" x14ac:dyDescent="0.25">
      <c r="A135" s="7"/>
      <c r="B135" s="7"/>
      <c r="C135" s="137"/>
      <c r="D135" s="137"/>
      <c r="E135" s="137"/>
      <c r="F135" s="137"/>
    </row>
    <row r="136" spans="1:6" x14ac:dyDescent="0.25">
      <c r="A136" s="7"/>
      <c r="B136" s="7"/>
      <c r="C136" s="137"/>
      <c r="D136" s="137"/>
      <c r="E136" s="137"/>
      <c r="F136" s="137"/>
    </row>
    <row r="137" spans="1:6" x14ac:dyDescent="0.25">
      <c r="A137" s="7"/>
      <c r="B137" s="7"/>
      <c r="C137" s="137"/>
      <c r="D137" s="137"/>
      <c r="E137" s="137"/>
      <c r="F137" s="137"/>
    </row>
    <row r="138" spans="1:6" x14ac:dyDescent="0.25">
      <c r="A138" s="7"/>
      <c r="B138" s="7"/>
      <c r="C138" s="137"/>
      <c r="D138" s="137"/>
      <c r="E138" s="137"/>
      <c r="F138" s="137"/>
    </row>
    <row r="139" spans="1:6" x14ac:dyDescent="0.25">
      <c r="A139" s="7"/>
      <c r="B139" s="7"/>
      <c r="C139" s="137"/>
      <c r="D139" s="137"/>
      <c r="E139" s="137"/>
      <c r="F139" s="137"/>
    </row>
    <row r="140" spans="1:6" x14ac:dyDescent="0.25">
      <c r="A140" s="7"/>
      <c r="B140" s="7"/>
      <c r="C140" s="137"/>
      <c r="D140" s="137"/>
      <c r="E140" s="137"/>
      <c r="F140" s="137"/>
    </row>
    <row r="141" spans="1:6" x14ac:dyDescent="0.25">
      <c r="A141" s="7"/>
      <c r="B141" s="7"/>
      <c r="C141" s="137"/>
      <c r="D141" s="137"/>
      <c r="E141" s="137"/>
      <c r="F141" s="137"/>
    </row>
    <row r="142" spans="1:6" x14ac:dyDescent="0.25">
      <c r="A142" s="7"/>
      <c r="B142" s="7"/>
      <c r="C142" s="137"/>
      <c r="D142" s="137"/>
      <c r="E142" s="137"/>
      <c r="F142" s="137"/>
    </row>
    <row r="143" spans="1:6" x14ac:dyDescent="0.25">
      <c r="A143" s="7"/>
      <c r="B143" s="7"/>
      <c r="C143" s="137"/>
      <c r="D143" s="137"/>
      <c r="E143" s="137"/>
      <c r="F143" s="137"/>
    </row>
    <row r="144" spans="1:6" x14ac:dyDescent="0.25">
      <c r="A144" s="7"/>
      <c r="B144" s="7"/>
      <c r="C144" s="137"/>
      <c r="D144" s="137"/>
      <c r="E144" s="137"/>
      <c r="F144" s="137"/>
    </row>
    <row r="145" spans="1:6" x14ac:dyDescent="0.25">
      <c r="A145" s="7"/>
      <c r="B145" s="7"/>
      <c r="C145" s="137"/>
      <c r="D145" s="137"/>
      <c r="E145" s="137"/>
      <c r="F145" s="137"/>
    </row>
    <row r="146" spans="1:6" x14ac:dyDescent="0.25">
      <c r="A146" s="7"/>
      <c r="B146" s="7"/>
      <c r="C146" s="137"/>
      <c r="D146" s="137"/>
      <c r="E146" s="137"/>
      <c r="F146" s="137"/>
    </row>
    <row r="147" spans="1:6" x14ac:dyDescent="0.25">
      <c r="A147" s="7"/>
      <c r="B147" s="7"/>
      <c r="C147" s="137"/>
      <c r="D147" s="137"/>
      <c r="E147" s="137"/>
      <c r="F147" s="137"/>
    </row>
    <row r="148" spans="1:6" x14ac:dyDescent="0.25">
      <c r="A148" s="7"/>
      <c r="B148" s="7"/>
      <c r="C148" s="137"/>
      <c r="D148" s="137"/>
      <c r="E148" s="137"/>
      <c r="F148" s="137"/>
    </row>
    <row r="149" spans="1:6" x14ac:dyDescent="0.25">
      <c r="A149" s="7"/>
      <c r="B149" s="7"/>
      <c r="C149" s="137"/>
      <c r="D149" s="137"/>
      <c r="E149" s="137"/>
      <c r="F149" s="137"/>
    </row>
    <row r="150" spans="1:6" x14ac:dyDescent="0.25">
      <c r="A150" s="7"/>
      <c r="B150" s="7"/>
      <c r="C150" s="137"/>
      <c r="D150" s="137"/>
      <c r="E150" s="137"/>
      <c r="F150" s="137"/>
    </row>
    <row r="151" spans="1:6" x14ac:dyDescent="0.25">
      <c r="A151" s="7"/>
      <c r="B151" s="7"/>
      <c r="C151" s="137"/>
      <c r="D151" s="137"/>
      <c r="E151" s="137"/>
      <c r="F151" s="137"/>
    </row>
    <row r="152" spans="1:6" x14ac:dyDescent="0.25">
      <c r="A152" s="7"/>
      <c r="B152" s="7"/>
      <c r="C152" s="137"/>
      <c r="D152" s="137"/>
      <c r="E152" s="137"/>
      <c r="F152" s="137"/>
    </row>
    <row r="153" spans="1:6" x14ac:dyDescent="0.25">
      <c r="A153" s="7"/>
      <c r="B153" s="7"/>
      <c r="C153" s="137"/>
      <c r="D153" s="137"/>
      <c r="E153" s="137"/>
      <c r="F153" s="137"/>
    </row>
    <row r="154" spans="1:6" x14ac:dyDescent="0.25">
      <c r="A154" s="7"/>
      <c r="B154" s="7"/>
      <c r="C154" s="137"/>
      <c r="D154" s="137"/>
      <c r="E154" s="137"/>
      <c r="F154" s="137"/>
    </row>
    <row r="155" spans="1:6" x14ac:dyDescent="0.25">
      <c r="A155" s="7"/>
      <c r="B155" s="7"/>
      <c r="C155" s="137"/>
      <c r="D155" s="137"/>
      <c r="E155" s="137"/>
      <c r="F155" s="137"/>
    </row>
    <row r="156" spans="1:6" x14ac:dyDescent="0.25">
      <c r="A156" s="7"/>
      <c r="B156" s="7"/>
      <c r="C156" s="137"/>
      <c r="D156" s="137"/>
      <c r="E156" s="137"/>
      <c r="F156" s="137"/>
    </row>
    <row r="157" spans="1:6" x14ac:dyDescent="0.25">
      <c r="A157" s="7"/>
      <c r="B157" s="7"/>
      <c r="C157" s="137"/>
      <c r="D157" s="137"/>
      <c r="E157" s="137"/>
      <c r="F157" s="137"/>
    </row>
    <row r="158" spans="1:6" x14ac:dyDescent="0.25">
      <c r="A158" s="7"/>
      <c r="B158" s="7"/>
      <c r="C158" s="137"/>
      <c r="D158" s="137"/>
      <c r="E158" s="137"/>
      <c r="F158" s="137"/>
    </row>
    <row r="159" spans="1:6" x14ac:dyDescent="0.25">
      <c r="A159" s="7"/>
      <c r="B159" s="7"/>
      <c r="C159" s="137"/>
      <c r="D159" s="137"/>
      <c r="E159" s="137"/>
      <c r="F159" s="137"/>
    </row>
    <row r="160" spans="1:6" x14ac:dyDescent="0.25">
      <c r="A160" s="7"/>
      <c r="B160" s="7"/>
      <c r="C160" s="137"/>
      <c r="D160" s="137"/>
      <c r="E160" s="137"/>
      <c r="F160" s="137"/>
    </row>
    <row r="161" spans="1:6" x14ac:dyDescent="0.25">
      <c r="A161" s="7"/>
      <c r="B161" s="7"/>
      <c r="C161" s="137"/>
      <c r="D161" s="137"/>
      <c r="E161" s="137"/>
      <c r="F161" s="137"/>
    </row>
    <row r="162" spans="1:6" x14ac:dyDescent="0.25">
      <c r="A162" s="7"/>
      <c r="B162" s="7"/>
      <c r="C162" s="137"/>
      <c r="D162" s="137"/>
      <c r="E162" s="137"/>
      <c r="F162" s="137"/>
    </row>
    <row r="163" spans="1:6" x14ac:dyDescent="0.25">
      <c r="A163" s="7"/>
      <c r="B163" s="7"/>
      <c r="C163" s="137"/>
      <c r="D163" s="137"/>
      <c r="E163" s="137"/>
      <c r="F163" s="137"/>
    </row>
    <row r="164" spans="1:6" x14ac:dyDescent="0.25">
      <c r="A164" s="7"/>
      <c r="B164" s="7"/>
      <c r="C164" s="137"/>
      <c r="D164" s="137"/>
      <c r="E164" s="137"/>
      <c r="F164" s="137"/>
    </row>
    <row r="165" spans="1:6" x14ac:dyDescent="0.25">
      <c r="A165" s="7"/>
      <c r="B165" s="7"/>
      <c r="C165" s="137"/>
      <c r="D165" s="137"/>
      <c r="E165" s="137"/>
      <c r="F165" s="137"/>
    </row>
    <row r="166" spans="1:6" x14ac:dyDescent="0.25">
      <c r="A166" s="7"/>
      <c r="B166" s="7"/>
      <c r="C166" s="137"/>
      <c r="D166" s="137"/>
      <c r="E166" s="137"/>
      <c r="F166" s="137"/>
    </row>
    <row r="167" spans="1:6" x14ac:dyDescent="0.25">
      <c r="A167" s="7"/>
      <c r="B167" s="7"/>
      <c r="C167" s="137"/>
      <c r="D167" s="137"/>
      <c r="E167" s="137"/>
      <c r="F167" s="137"/>
    </row>
    <row r="168" spans="1:6" x14ac:dyDescent="0.25">
      <c r="A168" s="7"/>
      <c r="B168" s="7"/>
      <c r="C168" s="137"/>
      <c r="D168" s="137"/>
      <c r="E168" s="137"/>
      <c r="F168" s="137"/>
    </row>
    <row r="169" spans="1:6" x14ac:dyDescent="0.25">
      <c r="A169" s="7"/>
      <c r="B169" s="7"/>
      <c r="C169" s="137"/>
      <c r="D169" s="137"/>
      <c r="E169" s="137"/>
      <c r="F169" s="137"/>
    </row>
    <row r="170" spans="1:6" x14ac:dyDescent="0.25">
      <c r="A170" s="7"/>
      <c r="B170" s="7"/>
      <c r="C170" s="137"/>
      <c r="D170" s="137"/>
      <c r="E170" s="137"/>
      <c r="F170" s="137"/>
    </row>
    <row r="171" spans="1:6" x14ac:dyDescent="0.25">
      <c r="A171" s="7"/>
      <c r="B171" s="7"/>
      <c r="C171" s="137"/>
      <c r="D171" s="137"/>
      <c r="E171" s="137"/>
      <c r="F171" s="137"/>
    </row>
    <row r="172" spans="1:6" x14ac:dyDescent="0.25">
      <c r="A172" s="7"/>
      <c r="B172" s="7"/>
      <c r="C172" s="137"/>
      <c r="D172" s="137"/>
      <c r="E172" s="137"/>
      <c r="F172" s="137"/>
    </row>
    <row r="173" spans="1:6" x14ac:dyDescent="0.25">
      <c r="A173" s="7"/>
      <c r="B173" s="7"/>
      <c r="C173" s="137"/>
      <c r="D173" s="137"/>
      <c r="E173" s="137"/>
      <c r="F173" s="137"/>
    </row>
    <row r="174" spans="1:6" x14ac:dyDescent="0.25">
      <c r="A174" s="7"/>
      <c r="B174" s="7"/>
      <c r="C174" s="137"/>
      <c r="D174" s="137"/>
      <c r="E174" s="137"/>
      <c r="F174" s="137"/>
    </row>
    <row r="175" spans="1:6" x14ac:dyDescent="0.25">
      <c r="A175" s="7"/>
      <c r="B175" s="7"/>
      <c r="C175" s="137"/>
      <c r="D175" s="137"/>
      <c r="E175" s="137"/>
      <c r="F175" s="137"/>
    </row>
    <row r="176" spans="1:6" x14ac:dyDescent="0.25">
      <c r="A176" s="7"/>
      <c r="B176" s="7"/>
      <c r="C176" s="137"/>
      <c r="D176" s="137"/>
      <c r="E176" s="137"/>
      <c r="F176" s="137"/>
    </row>
    <row r="177" spans="1:6" x14ac:dyDescent="0.25">
      <c r="A177" s="7"/>
      <c r="B177" s="7"/>
      <c r="C177" s="137"/>
      <c r="D177" s="137"/>
      <c r="E177" s="137"/>
      <c r="F177" s="137"/>
    </row>
    <row r="178" spans="1:6" x14ac:dyDescent="0.25">
      <c r="A178" s="7"/>
      <c r="B178" s="7"/>
      <c r="C178" s="137"/>
      <c r="D178" s="137"/>
      <c r="E178" s="137"/>
      <c r="F178" s="137"/>
    </row>
    <row r="179" spans="1:6" x14ac:dyDescent="0.25">
      <c r="A179" s="7"/>
      <c r="B179" s="7"/>
      <c r="C179" s="137"/>
      <c r="D179" s="137"/>
      <c r="E179" s="137"/>
      <c r="F179" s="137"/>
    </row>
    <row r="180" spans="1:6" x14ac:dyDescent="0.25">
      <c r="A180" s="7"/>
      <c r="B180" s="7"/>
      <c r="C180" s="137"/>
      <c r="D180" s="137"/>
      <c r="E180" s="137"/>
      <c r="F180" s="137"/>
    </row>
    <row r="181" spans="1:6" x14ac:dyDescent="0.25">
      <c r="A181" s="7"/>
      <c r="B181" s="7"/>
      <c r="C181" s="137"/>
      <c r="D181" s="137"/>
      <c r="E181" s="137"/>
      <c r="F181" s="137"/>
    </row>
    <row r="182" spans="1:6" x14ac:dyDescent="0.25">
      <c r="A182" s="7"/>
      <c r="B182" s="7"/>
      <c r="C182" s="137"/>
      <c r="D182" s="137"/>
      <c r="E182" s="137"/>
      <c r="F182" s="137"/>
    </row>
    <row r="183" spans="1:6" x14ac:dyDescent="0.25">
      <c r="A183" s="7"/>
      <c r="B183" s="7"/>
      <c r="C183" s="137"/>
      <c r="D183" s="137"/>
      <c r="E183" s="137"/>
      <c r="F183" s="137"/>
    </row>
    <row r="184" spans="1:6" x14ac:dyDescent="0.25">
      <c r="A184" s="7"/>
      <c r="B184" s="7"/>
      <c r="C184" s="137"/>
      <c r="D184" s="137"/>
      <c r="E184" s="137"/>
      <c r="F184" s="137"/>
    </row>
    <row r="185" spans="1:6" x14ac:dyDescent="0.25">
      <c r="A185" s="7"/>
      <c r="B185" s="7"/>
      <c r="C185" s="137"/>
      <c r="D185" s="137"/>
      <c r="E185" s="137"/>
      <c r="F185" s="137"/>
    </row>
    <row r="186" spans="1:6" x14ac:dyDescent="0.25">
      <c r="A186" s="7"/>
      <c r="B186" s="7"/>
      <c r="C186" s="137"/>
      <c r="D186" s="137"/>
      <c r="E186" s="137"/>
      <c r="F186" s="137"/>
    </row>
    <row r="187" spans="1:6" x14ac:dyDescent="0.25">
      <c r="A187" s="7"/>
      <c r="B187" s="7"/>
      <c r="C187" s="137"/>
      <c r="D187" s="137"/>
      <c r="E187" s="137"/>
      <c r="F187" s="137"/>
    </row>
    <row r="188" spans="1:6" x14ac:dyDescent="0.25">
      <c r="A188" s="7"/>
      <c r="B188" s="7"/>
      <c r="C188" s="137"/>
      <c r="D188" s="137"/>
      <c r="E188" s="137"/>
      <c r="F188" s="137"/>
    </row>
    <row r="189" spans="1:6" x14ac:dyDescent="0.25">
      <c r="A189" s="7"/>
      <c r="B189" s="7"/>
      <c r="C189" s="137"/>
      <c r="D189" s="137"/>
      <c r="E189" s="137"/>
      <c r="F189" s="137"/>
    </row>
    <row r="190" spans="1:6" x14ac:dyDescent="0.25">
      <c r="A190" s="7"/>
      <c r="B190" s="7"/>
      <c r="C190" s="137"/>
      <c r="D190" s="137"/>
      <c r="E190" s="137"/>
      <c r="F190" s="137"/>
    </row>
    <row r="191" spans="1:6" x14ac:dyDescent="0.25">
      <c r="A191" s="7"/>
      <c r="B191" s="7"/>
      <c r="C191" s="137"/>
      <c r="D191" s="137"/>
      <c r="E191" s="137"/>
      <c r="F191" s="137"/>
    </row>
    <row r="192" spans="1:6" x14ac:dyDescent="0.25">
      <c r="A192" s="7"/>
      <c r="B192" s="7"/>
      <c r="C192" s="137"/>
      <c r="D192" s="137"/>
      <c r="E192" s="137"/>
      <c r="F192" s="137"/>
    </row>
    <row r="193" spans="1:6" x14ac:dyDescent="0.25">
      <c r="A193" s="7"/>
      <c r="B193" s="7"/>
      <c r="C193" s="137"/>
      <c r="D193" s="137"/>
      <c r="E193" s="137"/>
      <c r="F193" s="137"/>
    </row>
    <row r="194" spans="1:6" x14ac:dyDescent="0.25">
      <c r="A194" s="7"/>
      <c r="B194" s="7"/>
      <c r="C194" s="137"/>
      <c r="D194" s="137"/>
      <c r="E194" s="137"/>
      <c r="F194" s="137"/>
    </row>
    <row r="195" spans="1:6" x14ac:dyDescent="0.25">
      <c r="A195" s="7"/>
      <c r="B195" s="7"/>
      <c r="C195" s="137"/>
      <c r="D195" s="137"/>
      <c r="E195" s="137"/>
      <c r="F195" s="137"/>
    </row>
    <row r="196" spans="1:6" x14ac:dyDescent="0.25">
      <c r="A196" s="7"/>
      <c r="B196" s="7"/>
      <c r="C196" s="137"/>
      <c r="D196" s="137"/>
      <c r="E196" s="137"/>
      <c r="F196" s="137"/>
    </row>
    <row r="197" spans="1:6" x14ac:dyDescent="0.25">
      <c r="A197" s="7"/>
      <c r="B197" s="7"/>
      <c r="C197" s="137"/>
      <c r="D197" s="137"/>
      <c r="E197" s="137"/>
      <c r="F197" s="137"/>
    </row>
    <row r="198" spans="1:6" x14ac:dyDescent="0.25">
      <c r="A198" s="7"/>
      <c r="B198" s="7"/>
      <c r="C198" s="137"/>
      <c r="D198" s="137"/>
      <c r="E198" s="137"/>
      <c r="F198" s="137"/>
    </row>
    <row r="199" spans="1:6" x14ac:dyDescent="0.25">
      <c r="A199" s="7"/>
      <c r="B199" s="7"/>
      <c r="C199" s="137"/>
      <c r="D199" s="137"/>
      <c r="E199" s="137"/>
      <c r="F199" s="137"/>
    </row>
    <row r="200" spans="1:6" x14ac:dyDescent="0.25">
      <c r="A200" s="7"/>
      <c r="B200" s="7"/>
      <c r="C200" s="137"/>
      <c r="D200" s="137"/>
      <c r="E200" s="137"/>
      <c r="F200" s="137"/>
    </row>
    <row r="201" spans="1:6" x14ac:dyDescent="0.25">
      <c r="A201" s="7"/>
      <c r="B201" s="7"/>
      <c r="C201" s="137"/>
      <c r="D201" s="137"/>
      <c r="E201" s="137"/>
      <c r="F201" s="137"/>
    </row>
    <row r="202" spans="1:6" x14ac:dyDescent="0.25">
      <c r="A202" s="7"/>
      <c r="B202" s="7"/>
      <c r="C202" s="137"/>
      <c r="D202" s="137"/>
      <c r="E202" s="137"/>
      <c r="F202" s="137"/>
    </row>
    <row r="203" spans="1:6" x14ac:dyDescent="0.25">
      <c r="A203" s="7"/>
      <c r="B203" s="7"/>
      <c r="C203" s="137"/>
      <c r="D203" s="137"/>
      <c r="E203" s="137"/>
      <c r="F203" s="137"/>
    </row>
    <row r="204" spans="1:6" x14ac:dyDescent="0.25">
      <c r="A204" s="7"/>
      <c r="B204" s="7"/>
      <c r="C204" s="137"/>
      <c r="D204" s="137"/>
      <c r="E204" s="137"/>
      <c r="F204" s="137"/>
    </row>
    <row r="205" spans="1:6" x14ac:dyDescent="0.25">
      <c r="A205" s="7"/>
      <c r="B205" s="7"/>
      <c r="C205" s="137"/>
      <c r="D205" s="137"/>
      <c r="E205" s="137"/>
      <c r="F205" s="137"/>
    </row>
    <row r="206" spans="1:6" x14ac:dyDescent="0.25">
      <c r="A206" s="7"/>
      <c r="B206" s="7"/>
      <c r="C206" s="137"/>
      <c r="D206" s="137"/>
      <c r="E206" s="137"/>
      <c r="F206" s="137"/>
    </row>
    <row r="207" spans="1:6" x14ac:dyDescent="0.25">
      <c r="A207" s="7"/>
      <c r="B207" s="7"/>
      <c r="C207" s="137"/>
      <c r="D207" s="137"/>
      <c r="E207" s="137"/>
      <c r="F207" s="137"/>
    </row>
    <row r="208" spans="1:6" x14ac:dyDescent="0.25">
      <c r="A208" s="7"/>
      <c r="B208" s="7"/>
      <c r="C208" s="137"/>
      <c r="D208" s="137"/>
      <c r="E208" s="137"/>
      <c r="F208" s="137"/>
    </row>
    <row r="209" spans="1:6" x14ac:dyDescent="0.25">
      <c r="A209" s="7"/>
      <c r="B209" s="7"/>
      <c r="C209" s="137"/>
      <c r="D209" s="137"/>
      <c r="E209" s="137"/>
      <c r="F209" s="137"/>
    </row>
    <row r="210" spans="1:6" x14ac:dyDescent="0.25">
      <c r="A210" s="7"/>
      <c r="B210" s="7"/>
      <c r="C210" s="137"/>
      <c r="D210" s="137"/>
      <c r="E210" s="137"/>
      <c r="F210" s="137"/>
    </row>
    <row r="211" spans="1:6" x14ac:dyDescent="0.25">
      <c r="A211" s="7"/>
      <c r="B211" s="7"/>
      <c r="C211" s="137"/>
      <c r="D211" s="137"/>
      <c r="E211" s="137"/>
      <c r="F211" s="137"/>
    </row>
    <row r="212" spans="1:6" x14ac:dyDescent="0.25">
      <c r="A212" s="7"/>
      <c r="B212" s="7"/>
      <c r="C212" s="137"/>
      <c r="D212" s="137"/>
      <c r="E212" s="137"/>
      <c r="F212" s="137"/>
    </row>
    <row r="213" spans="1:6" x14ac:dyDescent="0.25">
      <c r="A213" s="7"/>
      <c r="B213" s="7"/>
      <c r="C213" s="137"/>
      <c r="D213" s="137"/>
      <c r="E213" s="137"/>
      <c r="F213" s="137"/>
    </row>
    <row r="214" spans="1:6" x14ac:dyDescent="0.25">
      <c r="A214" s="7"/>
      <c r="B214" s="7"/>
      <c r="C214" s="137"/>
      <c r="D214" s="137"/>
      <c r="E214" s="137"/>
      <c r="F214" s="137"/>
    </row>
    <row r="215" spans="1:6" x14ac:dyDescent="0.25">
      <c r="A215" s="7"/>
      <c r="B215" s="7"/>
      <c r="C215" s="137"/>
      <c r="D215" s="137"/>
      <c r="E215" s="137"/>
      <c r="F215" s="137"/>
    </row>
    <row r="216" spans="1:6" x14ac:dyDescent="0.25">
      <c r="A216" s="7"/>
      <c r="B216" s="7"/>
      <c r="C216" s="137"/>
      <c r="D216" s="137"/>
      <c r="E216" s="137"/>
      <c r="F216" s="137"/>
    </row>
    <row r="217" spans="1:6" x14ac:dyDescent="0.25">
      <c r="A217" s="7"/>
      <c r="B217" s="7"/>
      <c r="C217" s="137"/>
      <c r="D217" s="137"/>
      <c r="E217" s="137"/>
      <c r="F217" s="137"/>
    </row>
    <row r="218" spans="1:6" x14ac:dyDescent="0.25">
      <c r="A218" s="7"/>
      <c r="B218" s="7"/>
      <c r="C218" s="137"/>
      <c r="D218" s="137"/>
      <c r="E218" s="137"/>
      <c r="F218" s="137"/>
    </row>
    <row r="219" spans="1:6" x14ac:dyDescent="0.25">
      <c r="A219" s="7"/>
      <c r="B219" s="7"/>
      <c r="C219" s="137"/>
      <c r="D219" s="137"/>
      <c r="E219" s="137"/>
      <c r="F219" s="137"/>
    </row>
    <row r="220" spans="1:6" x14ac:dyDescent="0.25">
      <c r="A220" s="7"/>
      <c r="B220" s="7"/>
      <c r="C220" s="137"/>
      <c r="D220" s="137"/>
      <c r="E220" s="137"/>
      <c r="F220" s="137"/>
    </row>
    <row r="221" spans="1:6" x14ac:dyDescent="0.25">
      <c r="A221" s="7"/>
      <c r="B221" s="7"/>
      <c r="C221" s="137"/>
      <c r="D221" s="137"/>
      <c r="E221" s="137"/>
      <c r="F221" s="137"/>
    </row>
    <row r="222" spans="1:6" x14ac:dyDescent="0.25">
      <c r="A222" s="7"/>
      <c r="B222" s="7"/>
      <c r="C222" s="137"/>
      <c r="D222" s="137"/>
      <c r="E222" s="137"/>
      <c r="F222" s="137"/>
    </row>
    <row r="223" spans="1:6" x14ac:dyDescent="0.25">
      <c r="A223" s="7"/>
      <c r="B223" s="7"/>
      <c r="C223" s="137"/>
      <c r="D223" s="137"/>
      <c r="E223" s="137"/>
      <c r="F223" s="137"/>
    </row>
    <row r="224" spans="1:6" x14ac:dyDescent="0.25">
      <c r="A224" s="7"/>
      <c r="B224" s="7"/>
      <c r="C224" s="137"/>
      <c r="D224" s="137"/>
      <c r="E224" s="137"/>
      <c r="F224" s="137"/>
    </row>
    <row r="225" spans="1:6" x14ac:dyDescent="0.25">
      <c r="A225" s="7"/>
      <c r="B225" s="7"/>
      <c r="C225" s="137"/>
      <c r="D225" s="137"/>
      <c r="E225" s="137"/>
      <c r="F225" s="137"/>
    </row>
    <row r="226" spans="1:6" x14ac:dyDescent="0.25">
      <c r="A226" s="7"/>
      <c r="B226" s="7"/>
      <c r="C226" s="137"/>
      <c r="D226" s="137"/>
      <c r="E226" s="137"/>
      <c r="F226" s="137"/>
    </row>
    <row r="227" spans="1:6" x14ac:dyDescent="0.25">
      <c r="A227" s="7"/>
      <c r="B227" s="7"/>
      <c r="C227" s="137"/>
      <c r="D227" s="137"/>
      <c r="E227" s="137"/>
      <c r="F227" s="137"/>
    </row>
    <row r="228" spans="1:6" x14ac:dyDescent="0.25">
      <c r="A228" s="7"/>
      <c r="B228" s="7"/>
      <c r="C228" s="137"/>
      <c r="D228" s="137"/>
      <c r="E228" s="137"/>
      <c r="F228" s="137"/>
    </row>
    <row r="229" spans="1:6" x14ac:dyDescent="0.25">
      <c r="A229" s="7"/>
      <c r="B229" s="7"/>
      <c r="C229" s="137"/>
      <c r="D229" s="137"/>
      <c r="E229" s="137"/>
      <c r="F229" s="137"/>
    </row>
    <row r="230" spans="1:6" x14ac:dyDescent="0.25">
      <c r="A230" s="7"/>
      <c r="B230" s="7"/>
      <c r="C230" s="137"/>
      <c r="D230" s="137"/>
      <c r="E230" s="137"/>
      <c r="F230" s="137"/>
    </row>
    <row r="231" spans="1:6" x14ac:dyDescent="0.25">
      <c r="A231" s="7"/>
      <c r="B231" s="7"/>
      <c r="C231" s="137"/>
      <c r="D231" s="137"/>
      <c r="E231" s="137"/>
      <c r="F231" s="137"/>
    </row>
    <row r="232" spans="1:6" x14ac:dyDescent="0.25">
      <c r="A232" s="7"/>
      <c r="B232" s="7"/>
      <c r="C232" s="137"/>
      <c r="D232" s="137"/>
      <c r="E232" s="137"/>
      <c r="F232" s="137"/>
    </row>
    <row r="233" spans="1:6" x14ac:dyDescent="0.25">
      <c r="A233" s="7"/>
      <c r="B233" s="7"/>
      <c r="C233" s="137"/>
      <c r="D233" s="137"/>
      <c r="E233" s="137"/>
      <c r="F233" s="137"/>
    </row>
    <row r="234" spans="1:6" x14ac:dyDescent="0.25">
      <c r="A234" s="7"/>
      <c r="B234" s="7"/>
      <c r="C234" s="137"/>
      <c r="D234" s="137"/>
      <c r="E234" s="137"/>
      <c r="F234" s="137"/>
    </row>
    <row r="235" spans="1:6" x14ac:dyDescent="0.25">
      <c r="A235" s="7"/>
      <c r="B235" s="7"/>
      <c r="C235" s="137"/>
      <c r="D235" s="137"/>
      <c r="E235" s="137"/>
      <c r="F235" s="137"/>
    </row>
    <row r="236" spans="1:6" x14ac:dyDescent="0.25">
      <c r="A236" s="7"/>
      <c r="B236" s="7"/>
      <c r="C236" s="137"/>
      <c r="D236" s="137"/>
      <c r="E236" s="137"/>
      <c r="F236" s="137"/>
    </row>
    <row r="237" spans="1:6" x14ac:dyDescent="0.25">
      <c r="A237" s="7"/>
      <c r="B237" s="7"/>
      <c r="C237" s="137"/>
      <c r="D237" s="137"/>
      <c r="E237" s="137"/>
      <c r="F237" s="137"/>
    </row>
    <row r="238" spans="1:6" x14ac:dyDescent="0.25">
      <c r="A238" s="7"/>
      <c r="B238" s="7"/>
      <c r="C238" s="137"/>
      <c r="D238" s="137"/>
      <c r="E238" s="137"/>
      <c r="F238" s="137"/>
    </row>
    <row r="239" spans="1:6" x14ac:dyDescent="0.25">
      <c r="A239" s="7"/>
      <c r="B239" s="7"/>
      <c r="C239" s="137"/>
      <c r="D239" s="137"/>
      <c r="E239" s="137"/>
      <c r="F239" s="137"/>
    </row>
    <row r="240" spans="1:6" x14ac:dyDescent="0.25">
      <c r="A240" s="7"/>
      <c r="B240" s="7"/>
      <c r="C240" s="137"/>
      <c r="D240" s="137"/>
      <c r="E240" s="137"/>
      <c r="F240" s="137"/>
    </row>
    <row r="241" spans="1:6" x14ac:dyDescent="0.25">
      <c r="A241" s="7"/>
      <c r="B241" s="7"/>
      <c r="C241" s="137"/>
      <c r="D241" s="137"/>
      <c r="E241" s="137"/>
      <c r="F241" s="137"/>
    </row>
    <row r="242" spans="1:6" x14ac:dyDescent="0.25">
      <c r="A242" s="7"/>
      <c r="B242" s="7"/>
      <c r="C242" s="137"/>
      <c r="D242" s="137"/>
      <c r="E242" s="137"/>
      <c r="F242" s="137"/>
    </row>
    <row r="243" spans="1:6" x14ac:dyDescent="0.25">
      <c r="A243" s="7"/>
      <c r="B243" s="7"/>
      <c r="C243" s="137"/>
      <c r="D243" s="137"/>
      <c r="E243" s="137"/>
      <c r="F243" s="137"/>
    </row>
    <row r="244" spans="1:6" x14ac:dyDescent="0.25">
      <c r="A244" s="7"/>
      <c r="B244" s="7"/>
      <c r="C244" s="137"/>
      <c r="D244" s="137"/>
      <c r="E244" s="137"/>
      <c r="F244" s="137"/>
    </row>
    <row r="245" spans="1:6" x14ac:dyDescent="0.25">
      <c r="A245" s="7"/>
      <c r="B245" s="7"/>
      <c r="C245" s="137"/>
      <c r="D245" s="137"/>
      <c r="E245" s="137"/>
      <c r="F245" s="137"/>
    </row>
    <row r="246" spans="1:6" x14ac:dyDescent="0.25">
      <c r="A246" s="7"/>
      <c r="B246" s="7"/>
      <c r="C246" s="137"/>
      <c r="D246" s="137"/>
      <c r="E246" s="137"/>
      <c r="F246" s="137"/>
    </row>
    <row r="247" spans="1:6" x14ac:dyDescent="0.25">
      <c r="A247" s="7"/>
      <c r="B247" s="7"/>
      <c r="C247" s="137"/>
      <c r="D247" s="137"/>
      <c r="E247" s="137"/>
      <c r="F247" s="137"/>
    </row>
    <row r="248" spans="1:6" x14ac:dyDescent="0.25">
      <c r="A248" s="7"/>
      <c r="B248" s="7"/>
      <c r="C248" s="137"/>
      <c r="D248" s="137"/>
      <c r="E248" s="137"/>
      <c r="F248" s="137"/>
    </row>
    <row r="249" spans="1:6" x14ac:dyDescent="0.25">
      <c r="A249" s="7"/>
      <c r="B249" s="7"/>
      <c r="C249" s="137"/>
      <c r="D249" s="137"/>
      <c r="E249" s="137"/>
      <c r="F249" s="137"/>
    </row>
    <row r="250" spans="1:6" x14ac:dyDescent="0.25">
      <c r="A250" s="7"/>
      <c r="B250" s="7"/>
      <c r="C250" s="137"/>
      <c r="D250" s="137"/>
      <c r="E250" s="137"/>
      <c r="F250" s="137"/>
    </row>
    <row r="251" spans="1:6" x14ac:dyDescent="0.25">
      <c r="A251" s="7"/>
      <c r="B251" s="7"/>
      <c r="C251" s="137"/>
      <c r="D251" s="137"/>
      <c r="E251" s="137"/>
      <c r="F251" s="137"/>
    </row>
    <row r="252" spans="1:6" x14ac:dyDescent="0.25">
      <c r="A252" s="7"/>
      <c r="B252" s="7"/>
      <c r="C252" s="137"/>
      <c r="D252" s="137"/>
      <c r="E252" s="137"/>
      <c r="F252" s="137"/>
    </row>
    <row r="253" spans="1:6" x14ac:dyDescent="0.25">
      <c r="A253" s="7"/>
      <c r="B253" s="7"/>
      <c r="C253" s="137"/>
      <c r="D253" s="137"/>
      <c r="E253" s="137"/>
      <c r="F253" s="137"/>
    </row>
    <row r="254" spans="1:6" x14ac:dyDescent="0.25">
      <c r="A254" s="7"/>
      <c r="B254" s="7"/>
      <c r="C254" s="137"/>
      <c r="D254" s="137"/>
      <c r="E254" s="137"/>
      <c r="F254" s="137"/>
    </row>
    <row r="255" spans="1:6" x14ac:dyDescent="0.25">
      <c r="A255" s="7"/>
      <c r="B255" s="7"/>
      <c r="C255" s="137"/>
      <c r="D255" s="137"/>
      <c r="E255" s="137"/>
      <c r="F255" s="137"/>
    </row>
    <row r="256" spans="1:6" x14ac:dyDescent="0.25">
      <c r="A256" s="7"/>
      <c r="B256" s="7"/>
      <c r="C256" s="137"/>
      <c r="D256" s="137"/>
      <c r="E256" s="137"/>
      <c r="F256" s="137"/>
    </row>
    <row r="257" spans="1:6" x14ac:dyDescent="0.25">
      <c r="A257" s="7"/>
      <c r="B257" s="7"/>
      <c r="C257" s="137"/>
      <c r="D257" s="137"/>
      <c r="E257" s="137"/>
      <c r="F257" s="137"/>
    </row>
    <row r="258" spans="1:6" x14ac:dyDescent="0.25">
      <c r="A258" s="7"/>
      <c r="B258" s="7"/>
      <c r="C258" s="137"/>
      <c r="D258" s="137"/>
      <c r="E258" s="137"/>
      <c r="F258" s="137"/>
    </row>
    <row r="259" spans="1:6" x14ac:dyDescent="0.25">
      <c r="A259" s="7"/>
      <c r="B259" s="7"/>
      <c r="C259" s="137"/>
      <c r="D259" s="137"/>
      <c r="E259" s="137"/>
      <c r="F259" s="137"/>
    </row>
    <row r="260" spans="1:6" x14ac:dyDescent="0.25">
      <c r="A260" s="7"/>
      <c r="B260" s="7"/>
      <c r="C260" s="137"/>
      <c r="D260" s="137"/>
      <c r="E260" s="137"/>
      <c r="F260" s="137"/>
    </row>
    <row r="261" spans="1:6" x14ac:dyDescent="0.25">
      <c r="A261" s="7"/>
      <c r="B261" s="7"/>
      <c r="C261" s="137"/>
      <c r="D261" s="137"/>
      <c r="E261" s="137"/>
      <c r="F261" s="137"/>
    </row>
    <row r="262" spans="1:6" x14ac:dyDescent="0.25">
      <c r="A262" s="7"/>
      <c r="B262" s="7"/>
      <c r="C262" s="137"/>
      <c r="D262" s="137"/>
      <c r="E262" s="137"/>
      <c r="F262" s="137"/>
    </row>
    <row r="263" spans="1:6" x14ac:dyDescent="0.25">
      <c r="A263" s="7"/>
      <c r="B263" s="7"/>
      <c r="C263" s="137"/>
      <c r="D263" s="137"/>
      <c r="E263" s="137"/>
      <c r="F263" s="137"/>
    </row>
    <row r="264" spans="1:6" x14ac:dyDescent="0.25">
      <c r="A264" s="7"/>
      <c r="B264" s="7"/>
      <c r="C264" s="137"/>
      <c r="D264" s="137"/>
      <c r="E264" s="137"/>
      <c r="F264" s="137"/>
    </row>
    <row r="265" spans="1:6" x14ac:dyDescent="0.25">
      <c r="A265" s="7"/>
      <c r="B265" s="7"/>
      <c r="C265" s="137"/>
      <c r="D265" s="137"/>
      <c r="E265" s="137"/>
      <c r="F265" s="137"/>
    </row>
    <row r="266" spans="1:6" x14ac:dyDescent="0.25">
      <c r="A266" s="7"/>
      <c r="B266" s="7"/>
      <c r="C266" s="137"/>
      <c r="D266" s="137"/>
      <c r="E266" s="137"/>
      <c r="F266" s="137"/>
    </row>
    <row r="267" spans="1:6" x14ac:dyDescent="0.25">
      <c r="A267" s="7"/>
      <c r="B267" s="7"/>
      <c r="C267" s="137"/>
      <c r="D267" s="137"/>
      <c r="E267" s="137"/>
      <c r="F267" s="137"/>
    </row>
    <row r="268" spans="1:6" x14ac:dyDescent="0.25">
      <c r="A268" s="7"/>
      <c r="B268" s="7"/>
      <c r="C268" s="137"/>
      <c r="D268" s="137"/>
      <c r="E268" s="137"/>
      <c r="F268" s="137"/>
    </row>
    <row r="269" spans="1:6" x14ac:dyDescent="0.25">
      <c r="A269" s="7"/>
      <c r="B269" s="7"/>
      <c r="C269" s="137"/>
      <c r="D269" s="137"/>
      <c r="E269" s="137"/>
      <c r="F269" s="137"/>
    </row>
    <row r="270" spans="1:6" x14ac:dyDescent="0.25">
      <c r="A270" s="7"/>
      <c r="B270" s="7"/>
      <c r="C270" s="137"/>
      <c r="D270" s="137"/>
      <c r="E270" s="137"/>
      <c r="F270" s="137"/>
    </row>
    <row r="271" spans="1:6" x14ac:dyDescent="0.25">
      <c r="A271" s="7"/>
      <c r="B271" s="7"/>
      <c r="C271" s="137"/>
      <c r="D271" s="137"/>
      <c r="E271" s="137"/>
      <c r="F271" s="137"/>
    </row>
    <row r="272" spans="1:6" x14ac:dyDescent="0.25">
      <c r="A272" s="7"/>
      <c r="B272" s="7"/>
      <c r="C272" s="137"/>
      <c r="D272" s="137"/>
      <c r="E272" s="137"/>
      <c r="F272" s="137"/>
    </row>
    <row r="273" spans="1:6" x14ac:dyDescent="0.25">
      <c r="A273" s="7"/>
      <c r="B273" s="7"/>
      <c r="C273" s="137"/>
      <c r="D273" s="137"/>
      <c r="E273" s="137"/>
      <c r="F273" s="137"/>
    </row>
    <row r="274" spans="1:6" x14ac:dyDescent="0.25">
      <c r="A274" s="7"/>
      <c r="B274" s="7"/>
      <c r="C274" s="137"/>
      <c r="D274" s="137"/>
      <c r="E274" s="137"/>
      <c r="F274" s="137"/>
    </row>
    <row r="275" spans="1:6" x14ac:dyDescent="0.25">
      <c r="A275" s="7"/>
      <c r="B275" s="7"/>
      <c r="C275" s="137"/>
      <c r="D275" s="137"/>
      <c r="E275" s="137"/>
      <c r="F275" s="137"/>
    </row>
    <row r="276" spans="1:6" x14ac:dyDescent="0.25">
      <c r="A276" s="7"/>
      <c r="B276" s="7"/>
      <c r="C276" s="137"/>
      <c r="D276" s="137"/>
      <c r="E276" s="137"/>
      <c r="F276" s="137"/>
    </row>
    <row r="277" spans="1:6" x14ac:dyDescent="0.25">
      <c r="A277" s="7"/>
      <c r="B277" s="7"/>
      <c r="C277" s="137"/>
      <c r="D277" s="137"/>
      <c r="E277" s="137"/>
      <c r="F277" s="137"/>
    </row>
    <row r="278" spans="1:6" x14ac:dyDescent="0.25">
      <c r="A278" s="7"/>
      <c r="B278" s="7"/>
      <c r="C278" s="137"/>
      <c r="D278" s="137"/>
      <c r="E278" s="137"/>
      <c r="F278" s="137"/>
    </row>
    <row r="279" spans="1:6" x14ac:dyDescent="0.25">
      <c r="A279" s="7"/>
      <c r="B279" s="7"/>
      <c r="C279" s="137"/>
      <c r="D279" s="137"/>
      <c r="E279" s="137"/>
      <c r="F279" s="137"/>
    </row>
    <row r="280" spans="1:6" x14ac:dyDescent="0.25">
      <c r="A280" s="7"/>
      <c r="B280" s="7"/>
      <c r="C280" s="137"/>
      <c r="D280" s="137"/>
      <c r="E280" s="137"/>
      <c r="F280" s="137"/>
    </row>
    <row r="281" spans="1:6" x14ac:dyDescent="0.25">
      <c r="A281" s="7"/>
      <c r="B281" s="7"/>
      <c r="C281" s="137"/>
      <c r="D281" s="137"/>
      <c r="E281" s="137"/>
      <c r="F281" s="137"/>
    </row>
    <row r="282" spans="1:6" x14ac:dyDescent="0.25">
      <c r="A282" s="7"/>
      <c r="B282" s="7"/>
      <c r="C282" s="137"/>
      <c r="D282" s="137"/>
      <c r="E282" s="137"/>
      <c r="F282" s="137"/>
    </row>
    <row r="283" spans="1:6" x14ac:dyDescent="0.25">
      <c r="A283" s="7"/>
      <c r="B283" s="7"/>
      <c r="C283" s="137"/>
      <c r="D283" s="137"/>
      <c r="E283" s="137"/>
      <c r="F283" s="137"/>
    </row>
    <row r="284" spans="1:6" x14ac:dyDescent="0.25">
      <c r="A284" s="7"/>
      <c r="B284" s="7"/>
      <c r="C284" s="137"/>
      <c r="D284" s="137"/>
      <c r="E284" s="137"/>
      <c r="F284" s="137"/>
    </row>
    <row r="285" spans="1:6" x14ac:dyDescent="0.25">
      <c r="A285" s="7"/>
      <c r="B285" s="7"/>
      <c r="C285" s="137"/>
      <c r="D285" s="137"/>
      <c r="E285" s="137"/>
      <c r="F285" s="137"/>
    </row>
    <row r="286" spans="1:6" x14ac:dyDescent="0.25">
      <c r="A286" s="7"/>
      <c r="B286" s="7"/>
      <c r="C286" s="137"/>
      <c r="D286" s="137"/>
      <c r="E286" s="137"/>
      <c r="F286" s="137"/>
    </row>
    <row r="287" spans="1:6" x14ac:dyDescent="0.25">
      <c r="A287" s="7"/>
      <c r="B287" s="7"/>
      <c r="C287" s="137"/>
      <c r="D287" s="137"/>
      <c r="E287" s="137"/>
      <c r="F287" s="137"/>
    </row>
    <row r="288" spans="1:6" x14ac:dyDescent="0.25">
      <c r="A288" s="7"/>
      <c r="B288" s="7"/>
      <c r="C288" s="137"/>
      <c r="D288" s="137"/>
      <c r="E288" s="137"/>
      <c r="F288" s="137"/>
    </row>
    <row r="289" spans="1:6" x14ac:dyDescent="0.25">
      <c r="A289" s="7"/>
      <c r="B289" s="7"/>
      <c r="C289" s="137"/>
      <c r="D289" s="137"/>
      <c r="E289" s="137"/>
      <c r="F289" s="137"/>
    </row>
    <row r="290" spans="1:6" x14ac:dyDescent="0.25">
      <c r="A290" s="7"/>
      <c r="B290" s="7"/>
      <c r="C290" s="137"/>
      <c r="D290" s="137"/>
      <c r="E290" s="137"/>
      <c r="F290" s="137"/>
    </row>
    <row r="291" spans="1:6" x14ac:dyDescent="0.25">
      <c r="A291" s="7"/>
      <c r="B291" s="7"/>
      <c r="C291" s="137"/>
      <c r="D291" s="137"/>
      <c r="E291" s="137"/>
      <c r="F291" s="137"/>
    </row>
    <row r="292" spans="1:6" x14ac:dyDescent="0.25">
      <c r="A292" s="7"/>
      <c r="B292" s="7"/>
      <c r="C292" s="137"/>
      <c r="D292" s="137"/>
      <c r="E292" s="137"/>
      <c r="F292" s="137"/>
    </row>
    <row r="293" spans="1:6" x14ac:dyDescent="0.25">
      <c r="A293" s="7"/>
      <c r="B293" s="7"/>
      <c r="C293" s="137"/>
      <c r="D293" s="137"/>
      <c r="E293" s="137"/>
      <c r="F293" s="137"/>
    </row>
    <row r="294" spans="1:6" x14ac:dyDescent="0.25">
      <c r="A294" s="7"/>
      <c r="B294" s="7"/>
      <c r="C294" s="137"/>
      <c r="D294" s="137"/>
      <c r="E294" s="137"/>
      <c r="F294" s="137"/>
    </row>
    <row r="295" spans="1:6" x14ac:dyDescent="0.25">
      <c r="A295" s="7"/>
      <c r="B295" s="7"/>
      <c r="C295" s="137"/>
      <c r="D295" s="137"/>
      <c r="E295" s="137"/>
      <c r="F295" s="137"/>
    </row>
    <row r="296" spans="1:6" x14ac:dyDescent="0.25">
      <c r="A296" s="7"/>
      <c r="B296" s="7"/>
      <c r="C296" s="137"/>
      <c r="D296" s="137"/>
      <c r="E296" s="137"/>
      <c r="F296" s="137"/>
    </row>
    <row r="297" spans="1:6" x14ac:dyDescent="0.25">
      <c r="A297" s="7"/>
      <c r="B297" s="7"/>
      <c r="C297" s="137"/>
      <c r="D297" s="137"/>
      <c r="E297" s="137"/>
      <c r="F297" s="137"/>
    </row>
    <row r="298" spans="1:6" x14ac:dyDescent="0.25">
      <c r="A298" s="7"/>
      <c r="B298" s="7"/>
      <c r="C298" s="137"/>
      <c r="D298" s="137"/>
      <c r="E298" s="137"/>
      <c r="F298" s="137"/>
    </row>
    <row r="299" spans="1:6" x14ac:dyDescent="0.25">
      <c r="A299" s="7"/>
      <c r="B299" s="7"/>
      <c r="C299" s="137"/>
      <c r="D299" s="137"/>
      <c r="E299" s="137"/>
      <c r="F299" s="137"/>
    </row>
    <row r="300" spans="1:6" x14ac:dyDescent="0.25">
      <c r="A300" s="7"/>
      <c r="B300" s="7"/>
      <c r="C300" s="137"/>
      <c r="D300" s="137"/>
      <c r="E300" s="137"/>
      <c r="F300" s="137"/>
    </row>
    <row r="301" spans="1:6" x14ac:dyDescent="0.25">
      <c r="A301" s="7"/>
      <c r="B301" s="7"/>
      <c r="C301" s="137"/>
      <c r="D301" s="137"/>
      <c r="E301" s="137"/>
      <c r="F301" s="137"/>
    </row>
    <row r="302" spans="1:6" x14ac:dyDescent="0.25">
      <c r="A302" s="7"/>
      <c r="B302" s="7"/>
      <c r="C302" s="137"/>
      <c r="D302" s="137"/>
      <c r="E302" s="137"/>
      <c r="F302" s="137"/>
    </row>
    <row r="303" spans="1:6" x14ac:dyDescent="0.25">
      <c r="A303" s="7"/>
      <c r="B303" s="7"/>
      <c r="C303" s="137"/>
      <c r="D303" s="137"/>
      <c r="E303" s="137"/>
      <c r="F303" s="137"/>
    </row>
    <row r="304" spans="1:6" x14ac:dyDescent="0.25">
      <c r="A304" s="7"/>
      <c r="B304" s="7"/>
      <c r="C304" s="137"/>
      <c r="D304" s="137"/>
      <c r="E304" s="137"/>
      <c r="F304" s="137"/>
    </row>
    <row r="305" spans="1:6" x14ac:dyDescent="0.25">
      <c r="A305" s="7"/>
      <c r="B305" s="7"/>
      <c r="C305" s="137"/>
      <c r="D305" s="137"/>
      <c r="E305" s="137"/>
      <c r="F305" s="137"/>
    </row>
    <row r="306" spans="1:6" x14ac:dyDescent="0.25">
      <c r="A306" s="7"/>
      <c r="B306" s="7"/>
      <c r="C306" s="137"/>
      <c r="D306" s="137"/>
      <c r="E306" s="137"/>
      <c r="F306" s="137"/>
    </row>
    <row r="307" spans="1:6" x14ac:dyDescent="0.25">
      <c r="A307" s="7"/>
      <c r="B307" s="7"/>
      <c r="C307" s="137"/>
      <c r="D307" s="137"/>
      <c r="E307" s="137"/>
      <c r="F307" s="137"/>
    </row>
    <row r="308" spans="1:6" x14ac:dyDescent="0.25">
      <c r="A308" s="7"/>
      <c r="B308" s="7"/>
      <c r="C308" s="137"/>
      <c r="D308" s="137"/>
      <c r="E308" s="137"/>
      <c r="F308" s="137"/>
    </row>
    <row r="309" spans="1:6" x14ac:dyDescent="0.25">
      <c r="A309" s="7"/>
      <c r="B309" s="7"/>
      <c r="C309" s="137"/>
      <c r="D309" s="137"/>
      <c r="E309" s="137"/>
      <c r="F309" s="137"/>
    </row>
    <row r="310" spans="1:6" x14ac:dyDescent="0.25">
      <c r="A310" s="7"/>
      <c r="B310" s="7"/>
      <c r="C310" s="137"/>
      <c r="D310" s="137"/>
      <c r="E310" s="137"/>
      <c r="F310" s="137"/>
    </row>
    <row r="311" spans="1:6" x14ac:dyDescent="0.25">
      <c r="A311" s="7"/>
      <c r="B311" s="7"/>
      <c r="C311" s="137"/>
      <c r="D311" s="137"/>
      <c r="E311" s="137"/>
      <c r="F311" s="137"/>
    </row>
    <row r="312" spans="1:6" x14ac:dyDescent="0.25">
      <c r="A312" s="7"/>
      <c r="B312" s="7"/>
      <c r="C312" s="137"/>
      <c r="D312" s="137"/>
      <c r="E312" s="137"/>
      <c r="F312" s="137"/>
    </row>
    <row r="313" spans="1:6" x14ac:dyDescent="0.25">
      <c r="A313" s="7"/>
      <c r="B313" s="7"/>
      <c r="C313" s="137"/>
      <c r="D313" s="137"/>
      <c r="E313" s="137"/>
      <c r="F313" s="137"/>
    </row>
    <row r="314" spans="1:6" x14ac:dyDescent="0.25">
      <c r="A314" s="7"/>
      <c r="B314" s="7"/>
      <c r="C314" s="137"/>
      <c r="D314" s="137"/>
      <c r="E314" s="137"/>
      <c r="F314" s="137"/>
    </row>
    <row r="315" spans="1:6" x14ac:dyDescent="0.25">
      <c r="A315" s="7"/>
      <c r="B315" s="7"/>
      <c r="C315" s="137"/>
      <c r="D315" s="137"/>
      <c r="E315" s="137"/>
      <c r="F315" s="137"/>
    </row>
    <row r="316" spans="1:6" x14ac:dyDescent="0.25">
      <c r="A316" s="7"/>
      <c r="B316" s="7"/>
      <c r="C316" s="137"/>
      <c r="D316" s="137"/>
      <c r="E316" s="137"/>
      <c r="F316" s="137"/>
    </row>
    <row r="317" spans="1:6" x14ac:dyDescent="0.25">
      <c r="A317" s="7"/>
      <c r="B317" s="7"/>
      <c r="C317" s="137"/>
      <c r="D317" s="137"/>
      <c r="E317" s="137"/>
      <c r="F317" s="137"/>
    </row>
    <row r="318" spans="1:6" x14ac:dyDescent="0.25">
      <c r="A318" s="7"/>
      <c r="B318" s="7"/>
      <c r="C318" s="137"/>
      <c r="D318" s="137"/>
      <c r="E318" s="137"/>
      <c r="F318" s="137"/>
    </row>
    <row r="319" spans="1:6" x14ac:dyDescent="0.25">
      <c r="A319" s="7"/>
      <c r="B319" s="7"/>
      <c r="C319" s="137"/>
      <c r="D319" s="137"/>
      <c r="E319" s="137"/>
      <c r="F319" s="137"/>
    </row>
    <row r="320" spans="1:6" x14ac:dyDescent="0.25">
      <c r="A320" s="7"/>
      <c r="B320" s="7"/>
      <c r="C320" s="137"/>
      <c r="D320" s="137"/>
      <c r="E320" s="137"/>
      <c r="F320" s="137"/>
    </row>
    <row r="321" spans="1:6" x14ac:dyDescent="0.25">
      <c r="A321" s="7"/>
      <c r="B321" s="7"/>
      <c r="C321" s="137"/>
      <c r="D321" s="137"/>
      <c r="E321" s="137"/>
      <c r="F321" s="137"/>
    </row>
    <row r="322" spans="1:6" x14ac:dyDescent="0.25">
      <c r="A322" s="7"/>
      <c r="B322" s="7"/>
      <c r="C322" s="137"/>
      <c r="D322" s="137"/>
      <c r="E322" s="137"/>
      <c r="F322" s="137"/>
    </row>
  </sheetData>
  <autoFilter ref="G3:AA5"/>
  <mergeCells count="14">
    <mergeCell ref="W2:AA2"/>
    <mergeCell ref="E1:E3"/>
    <mergeCell ref="F2:F3"/>
    <mergeCell ref="F1:G1"/>
    <mergeCell ref="S1:S2"/>
    <mergeCell ref="L1:R2"/>
    <mergeCell ref="T1:V2"/>
    <mergeCell ref="H1:H3"/>
    <mergeCell ref="I1:K2"/>
    <mergeCell ref="A1:A3"/>
    <mergeCell ref="B1:B3"/>
    <mergeCell ref="C1:C3"/>
    <mergeCell ref="G2:G3"/>
    <mergeCell ref="D1:D3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topLeftCell="G11" workbookViewId="0">
      <selection sqref="A1:B4"/>
    </sheetView>
  </sheetViews>
  <sheetFormatPr baseColWidth="10" defaultRowHeight="16.5" x14ac:dyDescent="0.3"/>
  <cols>
    <col min="1" max="1" width="21.28515625" style="115" customWidth="1"/>
    <col min="2" max="16384" width="11.42578125" style="115"/>
  </cols>
  <sheetData>
    <row r="1" spans="1:22" x14ac:dyDescent="0.3">
      <c r="A1" s="321" t="s">
        <v>14</v>
      </c>
      <c r="B1" s="321"/>
      <c r="C1" s="322" t="s">
        <v>415</v>
      </c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139"/>
      <c r="T1" s="323" t="s">
        <v>416</v>
      </c>
      <c r="U1" s="323"/>
      <c r="V1" s="323"/>
    </row>
    <row r="2" spans="1:22" x14ac:dyDescent="0.3">
      <c r="A2" s="321"/>
      <c r="B2" s="321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139"/>
      <c r="T2" s="324" t="s">
        <v>417</v>
      </c>
      <c r="U2" s="324"/>
      <c r="V2" s="324"/>
    </row>
    <row r="3" spans="1:22" x14ac:dyDescent="0.3">
      <c r="A3" s="321"/>
      <c r="B3" s="321"/>
      <c r="C3" s="322" t="s">
        <v>697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139"/>
      <c r="T3" s="324" t="s">
        <v>418</v>
      </c>
      <c r="U3" s="324"/>
      <c r="V3" s="324"/>
    </row>
    <row r="4" spans="1:22" x14ac:dyDescent="0.3">
      <c r="A4" s="321"/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139"/>
      <c r="T4" s="321" t="s">
        <v>419</v>
      </c>
      <c r="U4" s="321"/>
      <c r="V4" s="321"/>
    </row>
    <row r="5" spans="1:22" ht="27.75" customHeight="1" x14ac:dyDescent="0.3">
      <c r="A5" s="318" t="s">
        <v>402</v>
      </c>
      <c r="B5" s="132" t="s">
        <v>405</v>
      </c>
      <c r="C5" s="320" t="s">
        <v>347</v>
      </c>
      <c r="D5" s="320"/>
      <c r="E5" s="320"/>
      <c r="F5" s="320"/>
      <c r="G5" s="320" t="s">
        <v>358</v>
      </c>
      <c r="H5" s="320"/>
      <c r="I5" s="320"/>
      <c r="J5" s="320"/>
      <c r="K5" s="133" t="s">
        <v>367</v>
      </c>
      <c r="L5" s="320" t="s">
        <v>374</v>
      </c>
      <c r="M5" s="320"/>
      <c r="N5" s="320" t="s">
        <v>382</v>
      </c>
      <c r="O5" s="320"/>
      <c r="P5" s="320"/>
      <c r="Q5" s="320"/>
      <c r="R5" s="320"/>
      <c r="S5" s="140" t="s">
        <v>451</v>
      </c>
      <c r="T5" s="320" t="s">
        <v>395</v>
      </c>
      <c r="U5" s="320"/>
      <c r="V5" s="320"/>
    </row>
    <row r="6" spans="1:22" ht="31.5" x14ac:dyDescent="0.3">
      <c r="A6" s="319"/>
      <c r="B6" s="130" t="s">
        <v>404</v>
      </c>
      <c r="C6" s="131" t="s">
        <v>348</v>
      </c>
      <c r="D6" s="131" t="s">
        <v>351</v>
      </c>
      <c r="E6" s="131" t="s">
        <v>354</v>
      </c>
      <c r="F6" s="131" t="s">
        <v>357</v>
      </c>
      <c r="G6" s="131" t="s">
        <v>359</v>
      </c>
      <c r="H6" s="131" t="s">
        <v>361</v>
      </c>
      <c r="I6" s="131" t="s">
        <v>363</v>
      </c>
      <c r="J6" s="131" t="s">
        <v>364</v>
      </c>
      <c r="K6" s="131" t="s">
        <v>368</v>
      </c>
      <c r="L6" s="131" t="s">
        <v>375</v>
      </c>
      <c r="M6" s="131" t="s">
        <v>379</v>
      </c>
      <c r="N6" s="131" t="s">
        <v>383</v>
      </c>
      <c r="O6" s="131" t="s">
        <v>386</v>
      </c>
      <c r="P6" s="131" t="s">
        <v>387</v>
      </c>
      <c r="Q6" s="131" t="s">
        <v>390</v>
      </c>
      <c r="R6" s="131" t="s">
        <v>376</v>
      </c>
      <c r="S6" s="131" t="s">
        <v>500</v>
      </c>
      <c r="T6" s="131" t="s">
        <v>396</v>
      </c>
      <c r="U6" s="131" t="s">
        <v>397</v>
      </c>
      <c r="V6" s="131" t="s">
        <v>400</v>
      </c>
    </row>
    <row r="7" spans="1:22" x14ac:dyDescent="0.3">
      <c r="A7" s="28" t="s">
        <v>403</v>
      </c>
      <c r="B7" s="28"/>
      <c r="C7" s="129" t="s">
        <v>114</v>
      </c>
      <c r="D7" s="129" t="s">
        <v>114</v>
      </c>
      <c r="E7" s="28"/>
      <c r="F7" s="28"/>
      <c r="G7" s="129" t="s">
        <v>114</v>
      </c>
      <c r="H7" s="129" t="s">
        <v>114</v>
      </c>
      <c r="I7" s="129" t="s">
        <v>114</v>
      </c>
      <c r="J7" s="127" t="s">
        <v>120</v>
      </c>
      <c r="K7" s="127" t="s">
        <v>120</v>
      </c>
      <c r="L7" s="129" t="s">
        <v>114</v>
      </c>
      <c r="M7" s="129" t="s">
        <v>114</v>
      </c>
      <c r="N7" s="127" t="s">
        <v>120</v>
      </c>
      <c r="O7" s="28"/>
      <c r="P7" s="127" t="s">
        <v>120</v>
      </c>
      <c r="Q7" s="129" t="s">
        <v>114</v>
      </c>
      <c r="R7" s="127" t="s">
        <v>120</v>
      </c>
      <c r="S7" s="128" t="s">
        <v>113</v>
      </c>
      <c r="T7" s="28"/>
      <c r="U7" s="129" t="s">
        <v>114</v>
      </c>
      <c r="V7" s="28"/>
    </row>
    <row r="8" spans="1:22" x14ac:dyDescent="0.3">
      <c r="A8" s="28" t="s">
        <v>406</v>
      </c>
      <c r="B8" s="28"/>
      <c r="C8" s="129" t="s">
        <v>114</v>
      </c>
      <c r="D8" s="129" t="s">
        <v>114</v>
      </c>
      <c r="E8" s="28"/>
      <c r="F8" s="28"/>
      <c r="G8" s="129" t="s">
        <v>114</v>
      </c>
      <c r="H8" s="129" t="s">
        <v>114</v>
      </c>
      <c r="I8" s="129" t="s">
        <v>114</v>
      </c>
      <c r="J8" s="127" t="s">
        <v>120</v>
      </c>
      <c r="K8" s="127" t="s">
        <v>120</v>
      </c>
      <c r="L8" s="129" t="s">
        <v>114</v>
      </c>
      <c r="M8" s="129" t="s">
        <v>114</v>
      </c>
      <c r="N8" s="127" t="s">
        <v>120</v>
      </c>
      <c r="O8" s="28"/>
      <c r="P8" s="127" t="s">
        <v>120</v>
      </c>
      <c r="Q8" s="129" t="s">
        <v>114</v>
      </c>
      <c r="R8" s="127" t="s">
        <v>120</v>
      </c>
      <c r="S8" s="128" t="s">
        <v>113</v>
      </c>
      <c r="T8" s="28"/>
      <c r="U8" s="129" t="s">
        <v>114</v>
      </c>
      <c r="V8" s="28"/>
    </row>
    <row r="9" spans="1:22" x14ac:dyDescent="0.3">
      <c r="A9" s="28" t="s">
        <v>407</v>
      </c>
      <c r="B9" s="28"/>
      <c r="C9" s="129" t="s">
        <v>114</v>
      </c>
      <c r="D9" s="129" t="s">
        <v>114</v>
      </c>
      <c r="E9" s="28"/>
      <c r="F9" s="28"/>
      <c r="G9" s="129" t="s">
        <v>114</v>
      </c>
      <c r="H9" s="129" t="s">
        <v>114</v>
      </c>
      <c r="I9" s="129" t="s">
        <v>114</v>
      </c>
      <c r="J9" s="127" t="s">
        <v>120</v>
      </c>
      <c r="K9" s="127" t="s">
        <v>120</v>
      </c>
      <c r="L9" s="129" t="s">
        <v>114</v>
      </c>
      <c r="M9" s="129" t="s">
        <v>114</v>
      </c>
      <c r="N9" s="127" t="s">
        <v>120</v>
      </c>
      <c r="O9" s="28"/>
      <c r="P9" s="127" t="s">
        <v>120</v>
      </c>
      <c r="Q9" s="129" t="s">
        <v>114</v>
      </c>
      <c r="R9" s="127" t="s">
        <v>120</v>
      </c>
      <c r="S9" s="128" t="s">
        <v>113</v>
      </c>
      <c r="T9" s="28"/>
      <c r="U9" s="129" t="s">
        <v>114</v>
      </c>
      <c r="V9" s="28"/>
    </row>
    <row r="10" spans="1:22" x14ac:dyDescent="0.3">
      <c r="A10" s="28" t="s">
        <v>408</v>
      </c>
      <c r="B10" s="28"/>
      <c r="C10" s="129" t="s">
        <v>114</v>
      </c>
      <c r="D10" s="129" t="s">
        <v>114</v>
      </c>
      <c r="E10" s="28"/>
      <c r="F10" s="129" t="s">
        <v>114</v>
      </c>
      <c r="G10" s="129" t="s">
        <v>114</v>
      </c>
      <c r="H10" s="129" t="s">
        <v>114</v>
      </c>
      <c r="I10" s="129" t="s">
        <v>114</v>
      </c>
      <c r="J10" s="127" t="s">
        <v>120</v>
      </c>
      <c r="K10" s="127" t="s">
        <v>120</v>
      </c>
      <c r="L10" s="129" t="s">
        <v>114</v>
      </c>
      <c r="M10" s="129" t="s">
        <v>114</v>
      </c>
      <c r="N10" s="127" t="s">
        <v>120</v>
      </c>
      <c r="O10" s="28"/>
      <c r="P10" s="127" t="s">
        <v>120</v>
      </c>
      <c r="Q10" s="129" t="s">
        <v>114</v>
      </c>
      <c r="R10" s="127" t="s">
        <v>120</v>
      </c>
      <c r="S10" s="128" t="s">
        <v>113</v>
      </c>
      <c r="T10" s="28"/>
      <c r="U10" s="129" t="s">
        <v>114</v>
      </c>
      <c r="V10" s="28"/>
    </row>
    <row r="11" spans="1:22" x14ac:dyDescent="0.3">
      <c r="A11" s="28" t="s">
        <v>409</v>
      </c>
      <c r="B11" s="28"/>
      <c r="C11" s="129" t="s">
        <v>114</v>
      </c>
      <c r="D11" s="129" t="s">
        <v>114</v>
      </c>
      <c r="E11" s="28"/>
      <c r="F11" s="129" t="s">
        <v>114</v>
      </c>
      <c r="G11" s="129" t="s">
        <v>114</v>
      </c>
      <c r="H11" s="129" t="s">
        <v>114</v>
      </c>
      <c r="I11" s="129" t="s">
        <v>114</v>
      </c>
      <c r="J11" s="127" t="s">
        <v>120</v>
      </c>
      <c r="K11" s="127" t="s">
        <v>120</v>
      </c>
      <c r="L11" s="129" t="s">
        <v>114</v>
      </c>
      <c r="M11" s="129" t="s">
        <v>114</v>
      </c>
      <c r="N11" s="127" t="s">
        <v>120</v>
      </c>
      <c r="O11" s="28"/>
      <c r="P11" s="127" t="s">
        <v>120</v>
      </c>
      <c r="Q11" s="129" t="s">
        <v>114</v>
      </c>
      <c r="R11" s="127" t="s">
        <v>120</v>
      </c>
      <c r="S11" s="128" t="s">
        <v>113</v>
      </c>
      <c r="T11" s="28"/>
      <c r="U11" s="129" t="s">
        <v>114</v>
      </c>
      <c r="V11" s="28"/>
    </row>
    <row r="12" spans="1:22" x14ac:dyDescent="0.3">
      <c r="A12" s="28" t="s">
        <v>410</v>
      </c>
      <c r="B12" s="28"/>
      <c r="C12" s="129" t="s">
        <v>114</v>
      </c>
      <c r="D12" s="129" t="s">
        <v>114</v>
      </c>
      <c r="E12" s="28"/>
      <c r="F12" s="28"/>
      <c r="G12" s="129" t="s">
        <v>114</v>
      </c>
      <c r="H12" s="129" t="s">
        <v>114</v>
      </c>
      <c r="I12" s="129" t="s">
        <v>114</v>
      </c>
      <c r="J12" s="127" t="s">
        <v>120</v>
      </c>
      <c r="K12" s="127" t="s">
        <v>120</v>
      </c>
      <c r="L12" s="129" t="s">
        <v>114</v>
      </c>
      <c r="M12" s="129" t="s">
        <v>114</v>
      </c>
      <c r="N12" s="127" t="s">
        <v>120</v>
      </c>
      <c r="O12" s="28"/>
      <c r="P12" s="127" t="s">
        <v>120</v>
      </c>
      <c r="Q12" s="129" t="s">
        <v>114</v>
      </c>
      <c r="R12" s="127" t="s">
        <v>120</v>
      </c>
      <c r="S12" s="128" t="s">
        <v>113</v>
      </c>
      <c r="T12" s="28"/>
      <c r="U12" s="129" t="s">
        <v>114</v>
      </c>
      <c r="V12" s="28"/>
    </row>
    <row r="13" spans="1:22" x14ac:dyDescent="0.3">
      <c r="A13" s="28" t="s">
        <v>411</v>
      </c>
      <c r="B13" s="28"/>
      <c r="C13" s="129" t="s">
        <v>114</v>
      </c>
      <c r="D13" s="129" t="s">
        <v>114</v>
      </c>
      <c r="E13" s="129" t="s">
        <v>114</v>
      </c>
      <c r="F13" s="129" t="s">
        <v>114</v>
      </c>
      <c r="G13" s="127" t="s">
        <v>120</v>
      </c>
      <c r="H13" s="127" t="s">
        <v>120</v>
      </c>
      <c r="I13" s="129" t="s">
        <v>114</v>
      </c>
      <c r="J13" s="129" t="s">
        <v>114</v>
      </c>
      <c r="K13" s="129" t="s">
        <v>114</v>
      </c>
      <c r="L13" s="129" t="s">
        <v>114</v>
      </c>
      <c r="M13" s="129" t="s">
        <v>114</v>
      </c>
      <c r="N13" s="127" t="s">
        <v>120</v>
      </c>
      <c r="O13" s="127" t="s">
        <v>120</v>
      </c>
      <c r="P13" s="127" t="s">
        <v>120</v>
      </c>
      <c r="Q13" s="129" t="s">
        <v>114</v>
      </c>
      <c r="R13" s="127" t="s">
        <v>120</v>
      </c>
      <c r="S13" s="128" t="s">
        <v>113</v>
      </c>
      <c r="T13" s="129" t="s">
        <v>114</v>
      </c>
      <c r="U13" s="129" t="s">
        <v>114</v>
      </c>
      <c r="V13" s="129" t="s">
        <v>114</v>
      </c>
    </row>
    <row r="14" spans="1:22" x14ac:dyDescent="0.3">
      <c r="A14" s="28" t="s">
        <v>499</v>
      </c>
      <c r="B14" s="28"/>
      <c r="C14" s="129" t="s">
        <v>114</v>
      </c>
      <c r="D14" s="129" t="s">
        <v>114</v>
      </c>
      <c r="E14" s="128" t="s">
        <v>113</v>
      </c>
      <c r="F14" s="128" t="s">
        <v>113</v>
      </c>
      <c r="G14" s="128" t="s">
        <v>113</v>
      </c>
      <c r="H14" s="128" t="s">
        <v>113</v>
      </c>
      <c r="I14" s="128" t="s">
        <v>113</v>
      </c>
      <c r="J14" s="129"/>
      <c r="K14" s="129"/>
      <c r="L14" s="129"/>
      <c r="M14" s="129"/>
      <c r="N14" s="128" t="s">
        <v>113</v>
      </c>
      <c r="O14" s="128" t="s">
        <v>113</v>
      </c>
      <c r="P14" s="128" t="s">
        <v>113</v>
      </c>
      <c r="Q14" s="128" t="s">
        <v>113</v>
      </c>
      <c r="R14" s="128" t="s">
        <v>113</v>
      </c>
      <c r="S14" s="128" t="s">
        <v>113</v>
      </c>
      <c r="T14" s="129"/>
      <c r="U14" s="129"/>
      <c r="V14" s="129"/>
    </row>
    <row r="15" spans="1:22" x14ac:dyDescent="0.3">
      <c r="A15" s="125" t="s">
        <v>412</v>
      </c>
      <c r="B15" s="125"/>
      <c r="C15" s="129" t="s">
        <v>114</v>
      </c>
      <c r="D15" s="129" t="s">
        <v>114</v>
      </c>
      <c r="E15" s="135" t="s">
        <v>114</v>
      </c>
      <c r="F15" s="135" t="s">
        <v>114</v>
      </c>
      <c r="G15" s="134" t="s">
        <v>120</v>
      </c>
      <c r="H15" s="134" t="s">
        <v>120</v>
      </c>
      <c r="I15" s="135" t="s">
        <v>114</v>
      </c>
      <c r="J15" s="135" t="s">
        <v>114</v>
      </c>
      <c r="K15" s="135" t="s">
        <v>114</v>
      </c>
      <c r="L15" s="135" t="s">
        <v>114</v>
      </c>
      <c r="M15" s="135" t="s">
        <v>114</v>
      </c>
      <c r="N15" s="127" t="s">
        <v>120</v>
      </c>
      <c r="O15" s="127" t="s">
        <v>120</v>
      </c>
      <c r="P15" s="134" t="s">
        <v>120</v>
      </c>
      <c r="Q15" s="135" t="s">
        <v>114</v>
      </c>
      <c r="R15" s="134" t="s">
        <v>120</v>
      </c>
      <c r="S15" s="128" t="s">
        <v>113</v>
      </c>
      <c r="T15" s="135" t="s">
        <v>114</v>
      </c>
      <c r="U15" s="135" t="s">
        <v>114</v>
      </c>
      <c r="V15" s="135" t="s">
        <v>114</v>
      </c>
    </row>
    <row r="16" spans="1:22" x14ac:dyDescent="0.3">
      <c r="A16" s="11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118"/>
    </row>
    <row r="17" spans="1:22" x14ac:dyDescent="0.3">
      <c r="A17" s="11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118"/>
    </row>
    <row r="18" spans="1:22" x14ac:dyDescent="0.3">
      <c r="A18" s="11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118"/>
    </row>
    <row r="19" spans="1:22" x14ac:dyDescent="0.3">
      <c r="A19" s="117"/>
      <c r="B19" s="28"/>
      <c r="C19" s="28"/>
      <c r="D19" s="119" t="s">
        <v>173</v>
      </c>
      <c r="E19" s="120" t="s">
        <v>414</v>
      </c>
      <c r="F19" s="119">
        <v>12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118"/>
    </row>
    <row r="20" spans="1:22" x14ac:dyDescent="0.3">
      <c r="A20" s="117"/>
      <c r="B20" s="28"/>
      <c r="C20" s="28"/>
      <c r="D20" s="119" t="s">
        <v>401</v>
      </c>
      <c r="E20" s="121" t="s">
        <v>413</v>
      </c>
      <c r="F20" s="119">
        <v>9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118"/>
    </row>
    <row r="21" spans="1:22" x14ac:dyDescent="0.3">
      <c r="A21" s="117"/>
      <c r="B21" s="28"/>
      <c r="C21" s="28"/>
      <c r="D21" s="119" t="s">
        <v>170</v>
      </c>
      <c r="E21" s="116" t="s">
        <v>114</v>
      </c>
      <c r="F21" s="119">
        <v>45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118"/>
    </row>
    <row r="22" spans="1:22" x14ac:dyDescent="0.3">
      <c r="A22" s="117"/>
      <c r="B22" s="28"/>
      <c r="C22" s="28"/>
      <c r="D22" s="183"/>
      <c r="E22" s="183"/>
      <c r="F22" s="183">
        <f>SUM(F19:F21)</f>
        <v>66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118"/>
    </row>
    <row r="23" spans="1:22" x14ac:dyDescent="0.3">
      <c r="A23" s="117"/>
      <c r="B23" s="28"/>
      <c r="C23" s="28"/>
      <c r="D23" s="123"/>
      <c r="E23" s="123"/>
      <c r="F23" s="123"/>
      <c r="G23" s="12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118"/>
    </row>
    <row r="24" spans="1:22" x14ac:dyDescent="0.3">
      <c r="A24" s="117"/>
      <c r="B24" s="28"/>
      <c r="C24" s="28"/>
      <c r="D24" s="122" t="s">
        <v>173</v>
      </c>
      <c r="E24" s="122">
        <f>+F19</f>
        <v>12</v>
      </c>
      <c r="F24" s="184">
        <f>+E24/$E$27</f>
        <v>0.18181818181818182</v>
      </c>
      <c r="G24" s="12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118"/>
    </row>
    <row r="25" spans="1:22" x14ac:dyDescent="0.3">
      <c r="A25" s="117"/>
      <c r="B25" s="28"/>
      <c r="C25" s="28"/>
      <c r="D25" s="122" t="s">
        <v>401</v>
      </c>
      <c r="E25" s="122">
        <f>+F20</f>
        <v>9</v>
      </c>
      <c r="F25" s="184">
        <f t="shared" ref="F25:F26" si="0">+E25/$E$27</f>
        <v>0.13636363636363635</v>
      </c>
      <c r="G25" s="12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118"/>
    </row>
    <row r="26" spans="1:22" x14ac:dyDescent="0.3">
      <c r="A26" s="117"/>
      <c r="B26" s="28"/>
      <c r="C26" s="28"/>
      <c r="D26" s="122" t="s">
        <v>170</v>
      </c>
      <c r="E26" s="122">
        <f>+F21</f>
        <v>45</v>
      </c>
      <c r="F26" s="184">
        <f t="shared" si="0"/>
        <v>0.68181818181818177</v>
      </c>
      <c r="G26" s="123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118"/>
    </row>
    <row r="27" spans="1:22" x14ac:dyDescent="0.3">
      <c r="A27" s="117"/>
      <c r="B27" s="28"/>
      <c r="C27" s="28"/>
      <c r="D27" s="123"/>
      <c r="E27" s="123">
        <f>SUM(E24:E26)</f>
        <v>66</v>
      </c>
      <c r="F27" s="123"/>
      <c r="G27" s="123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18"/>
    </row>
    <row r="28" spans="1:22" x14ac:dyDescent="0.3">
      <c r="A28" s="117"/>
      <c r="B28" s="28"/>
      <c r="C28" s="28"/>
      <c r="D28" s="123"/>
      <c r="E28" s="123"/>
      <c r="F28" s="123"/>
      <c r="G28" s="123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118"/>
    </row>
    <row r="29" spans="1:22" x14ac:dyDescent="0.3">
      <c r="A29" s="117"/>
      <c r="B29" s="28"/>
      <c r="C29" s="28"/>
      <c r="D29" s="183"/>
      <c r="E29" s="183"/>
      <c r="F29" s="183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118"/>
    </row>
    <row r="30" spans="1:22" x14ac:dyDescent="0.3">
      <c r="A30" s="11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118"/>
    </row>
    <row r="31" spans="1:22" x14ac:dyDescent="0.3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6"/>
    </row>
    <row r="32" spans="1:22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</sheetData>
  <mergeCells count="13">
    <mergeCell ref="A1:B4"/>
    <mergeCell ref="C1:R2"/>
    <mergeCell ref="T1:V1"/>
    <mergeCell ref="T2:V2"/>
    <mergeCell ref="C3:R4"/>
    <mergeCell ref="T3:V3"/>
    <mergeCell ref="T4:V4"/>
    <mergeCell ref="A5:A6"/>
    <mergeCell ref="G5:J5"/>
    <mergeCell ref="L5:M5"/>
    <mergeCell ref="N5:R5"/>
    <mergeCell ref="T5:V5"/>
    <mergeCell ref="C5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5" sqref="C5"/>
    </sheetView>
  </sheetViews>
  <sheetFormatPr baseColWidth="10" defaultRowHeight="15" x14ac:dyDescent="0.25"/>
  <sheetData>
    <row r="1" spans="1:4" x14ac:dyDescent="0.25">
      <c r="A1" t="s">
        <v>170</v>
      </c>
      <c r="D1" t="s">
        <v>115</v>
      </c>
    </row>
    <row r="2" spans="1:4" x14ac:dyDescent="0.25">
      <c r="A2" t="s">
        <v>145</v>
      </c>
      <c r="D2" t="s">
        <v>114</v>
      </c>
    </row>
    <row r="3" spans="1:4" x14ac:dyDescent="0.25">
      <c r="A3" t="s">
        <v>173</v>
      </c>
      <c r="D3" t="s">
        <v>413</v>
      </c>
    </row>
    <row r="4" spans="1:4" x14ac:dyDescent="0.25">
      <c r="A4" t="s">
        <v>420</v>
      </c>
      <c r="D4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372"/>
  <sheetViews>
    <sheetView topLeftCell="K1" zoomScale="106" zoomScaleNormal="106" workbookViewId="0">
      <selection activeCell="V12" sqref="V12"/>
    </sheetView>
  </sheetViews>
  <sheetFormatPr baseColWidth="10" defaultRowHeight="15" x14ac:dyDescent="0.25"/>
  <cols>
    <col min="1" max="1" width="11.42578125" style="72"/>
    <col min="2" max="2" width="7.28515625" style="72" customWidth="1"/>
    <col min="3" max="3" width="11.42578125" style="72"/>
    <col min="4" max="4" width="13.5703125" style="72" customWidth="1"/>
    <col min="5" max="5" width="17.42578125" style="72" customWidth="1"/>
    <col min="6" max="6" width="6.28515625" style="72" customWidth="1"/>
    <col min="7" max="7" width="22.5703125" style="72" customWidth="1"/>
    <col min="8" max="8" width="15.5703125" style="72" customWidth="1"/>
    <col min="9" max="9" width="25.85546875" style="72" customWidth="1"/>
    <col min="10" max="10" width="15.85546875" style="72" customWidth="1"/>
    <col min="11" max="11" width="14.140625" style="72" customWidth="1"/>
    <col min="12" max="12" width="14.85546875" style="72" customWidth="1"/>
    <col min="13" max="14" width="11.42578125" style="72"/>
    <col min="15" max="15" width="11.42578125" style="100"/>
    <col min="16" max="19" width="11.42578125" style="72"/>
    <col min="20" max="20" width="25.85546875" style="72" customWidth="1"/>
    <col min="21" max="21" width="8.42578125" style="72" customWidth="1"/>
    <col min="22" max="22" width="23.7109375" style="72" customWidth="1"/>
    <col min="23" max="23" width="11.42578125" style="72"/>
    <col min="24" max="24" width="7" style="72" customWidth="1"/>
    <col min="25" max="25" width="13.140625" style="72" customWidth="1"/>
    <col min="26" max="26" width="13.7109375" style="72" customWidth="1"/>
    <col min="27" max="27" width="19.28515625" style="72" customWidth="1"/>
    <col min="28" max="28" width="17.5703125" style="72" customWidth="1"/>
    <col min="29" max="16384" width="11.42578125" style="72"/>
  </cols>
  <sheetData>
    <row r="1" spans="2:28" ht="15" customHeight="1" x14ac:dyDescent="0.25">
      <c r="B1" s="245" t="s">
        <v>0</v>
      </c>
      <c r="C1" s="247" t="s">
        <v>1</v>
      </c>
      <c r="D1" s="247" t="s">
        <v>2</v>
      </c>
      <c r="E1" s="247" t="s">
        <v>3</v>
      </c>
      <c r="F1" s="247" t="s">
        <v>150</v>
      </c>
      <c r="G1" s="255" t="s">
        <v>13</v>
      </c>
      <c r="H1" s="256"/>
      <c r="I1" s="247" t="s">
        <v>6</v>
      </c>
      <c r="J1" s="268" t="s">
        <v>149</v>
      </c>
      <c r="K1" s="269"/>
      <c r="L1" s="270"/>
      <c r="M1" s="268" t="s">
        <v>148</v>
      </c>
      <c r="N1" s="269"/>
      <c r="O1" s="269"/>
      <c r="P1" s="269"/>
      <c r="Q1" s="269"/>
      <c r="R1" s="269"/>
      <c r="S1" s="270"/>
      <c r="T1" s="277" t="s">
        <v>147</v>
      </c>
      <c r="U1" s="268" t="s">
        <v>237</v>
      </c>
      <c r="V1" s="269"/>
      <c r="W1" s="270"/>
      <c r="X1" s="261" t="s">
        <v>146</v>
      </c>
      <c r="Y1" s="261"/>
      <c r="Z1" s="261"/>
      <c r="AA1" s="261"/>
      <c r="AB1" s="256"/>
    </row>
    <row r="2" spans="2:28" ht="15" customHeight="1" x14ac:dyDescent="0.25">
      <c r="B2" s="246"/>
      <c r="C2" s="248"/>
      <c r="D2" s="248"/>
      <c r="E2" s="248"/>
      <c r="F2" s="248"/>
      <c r="G2" s="257"/>
      <c r="H2" s="258"/>
      <c r="I2" s="248"/>
      <c r="J2" s="271"/>
      <c r="K2" s="272"/>
      <c r="L2" s="273"/>
      <c r="M2" s="271"/>
      <c r="N2" s="272"/>
      <c r="O2" s="272"/>
      <c r="P2" s="272"/>
      <c r="Q2" s="272"/>
      <c r="R2" s="272"/>
      <c r="S2" s="273"/>
      <c r="T2" s="278"/>
      <c r="U2" s="271"/>
      <c r="V2" s="272"/>
      <c r="W2" s="273"/>
      <c r="X2" s="262"/>
      <c r="Y2" s="262"/>
      <c r="Z2" s="262"/>
      <c r="AA2" s="262"/>
      <c r="AB2" s="258"/>
    </row>
    <row r="3" spans="2:28" ht="15.75" customHeight="1" thickBot="1" x14ac:dyDescent="0.3">
      <c r="B3" s="246"/>
      <c r="C3" s="248"/>
      <c r="D3" s="248"/>
      <c r="E3" s="248"/>
      <c r="F3" s="248"/>
      <c r="G3" s="259"/>
      <c r="H3" s="260"/>
      <c r="I3" s="248"/>
      <c r="J3" s="274"/>
      <c r="K3" s="275"/>
      <c r="L3" s="276"/>
      <c r="M3" s="274"/>
      <c r="N3" s="275"/>
      <c r="O3" s="275"/>
      <c r="P3" s="275"/>
      <c r="Q3" s="275"/>
      <c r="R3" s="275"/>
      <c r="S3" s="276"/>
      <c r="T3" s="279"/>
      <c r="U3" s="274"/>
      <c r="V3" s="275"/>
      <c r="W3" s="276"/>
      <c r="X3" s="263"/>
      <c r="Y3" s="263"/>
      <c r="Z3" s="263"/>
      <c r="AA3" s="263"/>
      <c r="AB3" s="260"/>
    </row>
    <row r="4" spans="2:28" ht="20.25" customHeight="1" x14ac:dyDescent="0.25">
      <c r="B4" s="246"/>
      <c r="C4" s="248"/>
      <c r="D4" s="248"/>
      <c r="E4" s="248"/>
      <c r="F4" s="248"/>
      <c r="G4" s="253" t="s">
        <v>4</v>
      </c>
      <c r="H4" s="253" t="s">
        <v>5</v>
      </c>
      <c r="I4" s="248"/>
      <c r="J4" s="252" t="s">
        <v>7</v>
      </c>
      <c r="K4" s="253" t="s">
        <v>145</v>
      </c>
      <c r="L4" s="252" t="s">
        <v>144</v>
      </c>
      <c r="M4" s="253" t="s">
        <v>29</v>
      </c>
      <c r="N4" s="280" t="s">
        <v>143</v>
      </c>
      <c r="O4" s="253" t="s">
        <v>142</v>
      </c>
      <c r="P4" s="280" t="s">
        <v>141</v>
      </c>
      <c r="Q4" s="253" t="s">
        <v>140</v>
      </c>
      <c r="R4" s="253" t="s">
        <v>139</v>
      </c>
      <c r="S4" s="253" t="s">
        <v>9</v>
      </c>
      <c r="T4" s="254" t="s">
        <v>138</v>
      </c>
      <c r="U4" s="253" t="s">
        <v>236</v>
      </c>
      <c r="V4" s="253" t="s">
        <v>137</v>
      </c>
      <c r="W4" s="251" t="s">
        <v>136</v>
      </c>
      <c r="X4" s="252" t="s">
        <v>11</v>
      </c>
      <c r="Y4" s="253" t="s">
        <v>12</v>
      </c>
      <c r="Z4" s="252" t="s">
        <v>135</v>
      </c>
      <c r="AA4" s="253" t="s">
        <v>134</v>
      </c>
      <c r="AB4" s="251" t="s">
        <v>133</v>
      </c>
    </row>
    <row r="5" spans="2:28" ht="20.25" customHeight="1" x14ac:dyDescent="0.25">
      <c r="B5" s="246"/>
      <c r="C5" s="248"/>
      <c r="D5" s="248"/>
      <c r="E5" s="248"/>
      <c r="F5" s="248"/>
      <c r="G5" s="254"/>
      <c r="H5" s="254"/>
      <c r="I5" s="248"/>
      <c r="J5" s="252"/>
      <c r="K5" s="254"/>
      <c r="L5" s="252"/>
      <c r="M5" s="254"/>
      <c r="N5" s="251"/>
      <c r="O5" s="254"/>
      <c r="P5" s="251"/>
      <c r="Q5" s="254"/>
      <c r="R5" s="254"/>
      <c r="S5" s="254"/>
      <c r="T5" s="254"/>
      <c r="U5" s="254"/>
      <c r="V5" s="254"/>
      <c r="W5" s="251"/>
      <c r="X5" s="252"/>
      <c r="Y5" s="254"/>
      <c r="Z5" s="252"/>
      <c r="AA5" s="254"/>
      <c r="AB5" s="251"/>
    </row>
    <row r="6" spans="2:28" ht="20.25" customHeight="1" x14ac:dyDescent="0.25">
      <c r="B6" s="246"/>
      <c r="C6" s="248"/>
      <c r="D6" s="248"/>
      <c r="E6" s="248"/>
      <c r="F6" s="248"/>
      <c r="G6" s="254"/>
      <c r="H6" s="254"/>
      <c r="I6" s="248"/>
      <c r="J6" s="252"/>
      <c r="K6" s="254"/>
      <c r="L6" s="252"/>
      <c r="M6" s="254"/>
      <c r="N6" s="251"/>
      <c r="O6" s="254"/>
      <c r="P6" s="251"/>
      <c r="Q6" s="254"/>
      <c r="R6" s="254"/>
      <c r="S6" s="254"/>
      <c r="T6" s="254"/>
      <c r="U6" s="254"/>
      <c r="V6" s="254"/>
      <c r="W6" s="251"/>
      <c r="X6" s="252"/>
      <c r="Y6" s="254"/>
      <c r="Z6" s="252"/>
      <c r="AA6" s="254"/>
      <c r="AB6" s="251"/>
    </row>
    <row r="7" spans="2:28" ht="20.25" customHeight="1" x14ac:dyDescent="0.25">
      <c r="B7" s="246"/>
      <c r="C7" s="248"/>
      <c r="D7" s="248"/>
      <c r="E7" s="248"/>
      <c r="F7" s="248"/>
      <c r="G7" s="254"/>
      <c r="H7" s="254"/>
      <c r="I7" s="248"/>
      <c r="J7" s="252"/>
      <c r="K7" s="254"/>
      <c r="L7" s="252"/>
      <c r="M7" s="254"/>
      <c r="N7" s="251"/>
      <c r="O7" s="254"/>
      <c r="P7" s="251"/>
      <c r="Q7" s="254"/>
      <c r="R7" s="254"/>
      <c r="S7" s="254"/>
      <c r="T7" s="254"/>
      <c r="U7" s="254"/>
      <c r="V7" s="254"/>
      <c r="W7" s="251"/>
      <c r="X7" s="252"/>
      <c r="Y7" s="254"/>
      <c r="Z7" s="252"/>
      <c r="AA7" s="254"/>
      <c r="AB7" s="251"/>
    </row>
    <row r="8" spans="2:28" ht="20.25" customHeight="1" x14ac:dyDescent="0.25">
      <c r="B8" s="246"/>
      <c r="C8" s="248"/>
      <c r="D8" s="248"/>
      <c r="E8" s="248"/>
      <c r="F8" s="248"/>
      <c r="G8" s="254"/>
      <c r="H8" s="254"/>
      <c r="I8" s="248"/>
      <c r="J8" s="252"/>
      <c r="K8" s="254"/>
      <c r="L8" s="252"/>
      <c r="M8" s="254"/>
      <c r="N8" s="251"/>
      <c r="O8" s="254"/>
      <c r="P8" s="251"/>
      <c r="Q8" s="254"/>
      <c r="R8" s="254"/>
      <c r="S8" s="254"/>
      <c r="T8" s="254"/>
      <c r="U8" s="254"/>
      <c r="V8" s="254"/>
      <c r="W8" s="251"/>
      <c r="X8" s="252"/>
      <c r="Y8" s="254"/>
      <c r="Z8" s="252"/>
      <c r="AA8" s="254"/>
      <c r="AB8" s="251"/>
    </row>
    <row r="9" spans="2:28" ht="16.5" customHeight="1" x14ac:dyDescent="0.25">
      <c r="B9" s="246"/>
      <c r="C9" s="248"/>
      <c r="D9" s="248"/>
      <c r="E9" s="248"/>
      <c r="F9" s="248"/>
      <c r="G9" s="254"/>
      <c r="H9" s="254"/>
      <c r="I9" s="248"/>
      <c r="J9" s="252"/>
      <c r="K9" s="254"/>
      <c r="L9" s="252"/>
      <c r="M9" s="254"/>
      <c r="N9" s="251"/>
      <c r="O9" s="254"/>
      <c r="P9" s="251"/>
      <c r="Q9" s="254"/>
      <c r="R9" s="254"/>
      <c r="S9" s="254"/>
      <c r="T9" s="254"/>
      <c r="U9" s="254"/>
      <c r="V9" s="254"/>
      <c r="W9" s="251"/>
      <c r="X9" s="252"/>
      <c r="Y9" s="254"/>
      <c r="Z9" s="252"/>
      <c r="AA9" s="254"/>
      <c r="AB9" s="251"/>
    </row>
    <row r="10" spans="2:28" ht="20.25" customHeight="1" x14ac:dyDescent="0.25">
      <c r="B10" s="246"/>
      <c r="C10" s="248"/>
      <c r="D10" s="248"/>
      <c r="E10" s="248"/>
      <c r="F10" s="248"/>
      <c r="G10" s="254"/>
      <c r="H10" s="254"/>
      <c r="I10" s="248"/>
      <c r="J10" s="252"/>
      <c r="K10" s="254"/>
      <c r="L10" s="252"/>
      <c r="M10" s="254"/>
      <c r="N10" s="251"/>
      <c r="O10" s="254"/>
      <c r="P10" s="251"/>
      <c r="Q10" s="254"/>
      <c r="R10" s="254"/>
      <c r="S10" s="254"/>
      <c r="T10" s="254"/>
      <c r="U10" s="254"/>
      <c r="V10" s="254"/>
      <c r="W10" s="251"/>
      <c r="X10" s="252"/>
      <c r="Y10" s="254"/>
      <c r="Z10" s="252"/>
      <c r="AA10" s="254"/>
      <c r="AB10" s="251"/>
    </row>
    <row r="11" spans="2:28" ht="20.25" customHeight="1" thickBot="1" x14ac:dyDescent="0.3">
      <c r="B11" s="246"/>
      <c r="C11" s="248"/>
      <c r="D11" s="248"/>
      <c r="E11" s="248"/>
      <c r="F11" s="248"/>
      <c r="G11" s="254"/>
      <c r="H11" s="254"/>
      <c r="I11" s="248"/>
      <c r="J11" s="252"/>
      <c r="K11" s="254"/>
      <c r="L11" s="252"/>
      <c r="M11" s="254"/>
      <c r="N11" s="251"/>
      <c r="O11" s="254"/>
      <c r="P11" s="251"/>
      <c r="Q11" s="254"/>
      <c r="R11" s="254"/>
      <c r="S11" s="254"/>
      <c r="T11" s="254"/>
      <c r="U11" s="254"/>
      <c r="V11" s="254"/>
      <c r="W11" s="251"/>
      <c r="X11" s="252"/>
      <c r="Y11" s="254"/>
      <c r="Z11" s="252"/>
      <c r="AA11" s="254"/>
      <c r="AB11" s="251"/>
    </row>
    <row r="12" spans="2:28" s="82" customFormat="1" ht="85.5" customHeight="1" x14ac:dyDescent="0.25">
      <c r="B12" s="239" t="s">
        <v>215</v>
      </c>
      <c r="C12" s="242" t="s">
        <v>214</v>
      </c>
      <c r="D12" s="73" t="s">
        <v>225</v>
      </c>
      <c r="E12" s="74" t="s">
        <v>332</v>
      </c>
      <c r="F12" s="75" t="s">
        <v>213</v>
      </c>
      <c r="G12" s="76" t="s">
        <v>218</v>
      </c>
      <c r="H12" s="77" t="s">
        <v>197</v>
      </c>
      <c r="I12" s="78" t="s">
        <v>224</v>
      </c>
      <c r="J12" s="79" t="s">
        <v>235</v>
      </c>
      <c r="K12" s="79" t="s">
        <v>235</v>
      </c>
      <c r="L12" s="78" t="s">
        <v>235</v>
      </c>
      <c r="M12" s="79">
        <v>6</v>
      </c>
      <c r="N12" s="79">
        <v>4</v>
      </c>
      <c r="O12" s="79">
        <f t="shared" ref="O12:O29" si="0">M12*N12</f>
        <v>24</v>
      </c>
      <c r="P12" s="79" t="str">
        <f t="shared" ref="P12:P18" si="1">IF(O12&lt;&gt;0,IF(O12&gt;=24, "Muy alto",IF(AND(O12&gt;9,O12&lt;21),"Alto", IF(AND(O12&gt;5,O12&lt;=8),"Medio","Bajo"))), "")</f>
        <v>Muy alto</v>
      </c>
      <c r="Q12" s="79">
        <v>25</v>
      </c>
      <c r="R12" s="79">
        <f t="shared" ref="R12:R18" si="2">Q12*O12</f>
        <v>600</v>
      </c>
      <c r="S12" s="79" t="str">
        <f t="shared" ref="S12:S18" si="3">IF(R12&lt;&gt;0,IF(R12&gt;=600, "I",IF(AND(R12&gt;=150,R12&lt;=500),"II", IF(AND(R12&gt;=40,R12&lt;=120),"III","IV"))), "")</f>
        <v>I</v>
      </c>
      <c r="T12" s="80" t="str">
        <f>IF(S12&lt;&gt;0,IF(S12="I", "No Aceptable",IF(S12="II","Aceptable con control especifico", IF(S12="III","Mejorable","Aceptable"))), "")</f>
        <v>No Aceptable</v>
      </c>
      <c r="U12" s="79">
        <v>1</v>
      </c>
      <c r="V12" s="78" t="s">
        <v>238</v>
      </c>
      <c r="W12" s="79" t="s">
        <v>239</v>
      </c>
      <c r="X12" s="79" t="s">
        <v>241</v>
      </c>
      <c r="Y12" s="79" t="s">
        <v>241</v>
      </c>
      <c r="Z12" s="79" t="s">
        <v>241</v>
      </c>
      <c r="AA12" s="78" t="s">
        <v>242</v>
      </c>
      <c r="AB12" s="81" t="s">
        <v>241</v>
      </c>
    </row>
    <row r="13" spans="2:28" s="82" customFormat="1" ht="72" customHeight="1" x14ac:dyDescent="0.25">
      <c r="B13" s="240"/>
      <c r="C13" s="243"/>
      <c r="D13" s="83" t="s">
        <v>295</v>
      </c>
      <c r="E13" s="84" t="s">
        <v>229</v>
      </c>
      <c r="F13" s="85" t="s">
        <v>213</v>
      </c>
      <c r="G13" s="86" t="s">
        <v>217</v>
      </c>
      <c r="H13" s="87" t="s">
        <v>203</v>
      </c>
      <c r="I13" s="88" t="s">
        <v>222</v>
      </c>
      <c r="J13" s="89" t="s">
        <v>235</v>
      </c>
      <c r="K13" s="89" t="s">
        <v>235</v>
      </c>
      <c r="L13" s="89" t="s">
        <v>235</v>
      </c>
      <c r="M13" s="89">
        <v>6</v>
      </c>
      <c r="N13" s="89">
        <v>1</v>
      </c>
      <c r="O13" s="89">
        <f t="shared" si="0"/>
        <v>6</v>
      </c>
      <c r="P13" s="89" t="str">
        <f t="shared" si="1"/>
        <v>Medio</v>
      </c>
      <c r="Q13" s="89">
        <v>10</v>
      </c>
      <c r="R13" s="89">
        <f t="shared" si="2"/>
        <v>60</v>
      </c>
      <c r="S13" s="89" t="str">
        <f t="shared" si="3"/>
        <v>III</v>
      </c>
      <c r="T13" s="87" t="str">
        <f t="shared" ref="T13:T61" si="4">IF(S13&lt;&gt;0,IF(S13="I", "No Aceptable",IF(S13="II","Aceptable con control especifico", IF(S13="III","Mejorable","Aceptable"))), "")</f>
        <v>Mejorable</v>
      </c>
      <c r="U13" s="89">
        <v>1</v>
      </c>
      <c r="V13" s="87" t="s">
        <v>243</v>
      </c>
      <c r="W13" s="89" t="s">
        <v>239</v>
      </c>
      <c r="X13" s="89" t="s">
        <v>241</v>
      </c>
      <c r="Y13" s="89" t="s">
        <v>241</v>
      </c>
      <c r="Z13" s="89" t="s">
        <v>241</v>
      </c>
      <c r="AA13" s="87" t="s">
        <v>252</v>
      </c>
      <c r="AB13" s="90" t="s">
        <v>241</v>
      </c>
    </row>
    <row r="14" spans="2:28" s="82" customFormat="1" ht="57" customHeight="1" x14ac:dyDescent="0.25">
      <c r="B14" s="240"/>
      <c r="C14" s="243"/>
      <c r="D14" s="249" t="s">
        <v>226</v>
      </c>
      <c r="E14" s="264" t="s">
        <v>230</v>
      </c>
      <c r="F14" s="266" t="s">
        <v>213</v>
      </c>
      <c r="G14" s="86" t="s">
        <v>320</v>
      </c>
      <c r="H14" s="87" t="s">
        <v>203</v>
      </c>
      <c r="I14" s="87" t="s">
        <v>321</v>
      </c>
      <c r="J14" s="87" t="s">
        <v>323</v>
      </c>
      <c r="K14" s="89" t="s">
        <v>235</v>
      </c>
      <c r="L14" s="87" t="s">
        <v>324</v>
      </c>
      <c r="M14" s="89">
        <v>2</v>
      </c>
      <c r="N14" s="89">
        <v>1</v>
      </c>
      <c r="O14" s="89">
        <f t="shared" si="0"/>
        <v>2</v>
      </c>
      <c r="P14" s="89" t="str">
        <f t="shared" si="1"/>
        <v>Bajo</v>
      </c>
      <c r="Q14" s="89">
        <v>25</v>
      </c>
      <c r="R14" s="89">
        <f t="shared" si="2"/>
        <v>50</v>
      </c>
      <c r="S14" s="89" t="str">
        <f t="shared" si="3"/>
        <v>III</v>
      </c>
      <c r="T14" s="87" t="str">
        <f t="shared" si="4"/>
        <v>Mejorable</v>
      </c>
      <c r="U14" s="89">
        <v>1</v>
      </c>
      <c r="V14" s="87" t="s">
        <v>322</v>
      </c>
      <c r="W14" s="89" t="s">
        <v>239</v>
      </c>
      <c r="X14" s="89" t="s">
        <v>241</v>
      </c>
      <c r="Y14" s="89" t="s">
        <v>241</v>
      </c>
      <c r="Z14" s="89" t="s">
        <v>241</v>
      </c>
      <c r="AA14" s="87" t="s">
        <v>325</v>
      </c>
      <c r="AB14" s="90" t="s">
        <v>241</v>
      </c>
    </row>
    <row r="15" spans="2:28" s="82" customFormat="1" ht="71.25" customHeight="1" x14ac:dyDescent="0.25">
      <c r="B15" s="240"/>
      <c r="C15" s="243"/>
      <c r="D15" s="250"/>
      <c r="E15" s="265"/>
      <c r="F15" s="267"/>
      <c r="G15" s="55" t="s">
        <v>216</v>
      </c>
      <c r="H15" s="91" t="s">
        <v>203</v>
      </c>
      <c r="I15" s="88" t="s">
        <v>222</v>
      </c>
      <c r="J15" s="89" t="s">
        <v>235</v>
      </c>
      <c r="K15" s="89" t="s">
        <v>235</v>
      </c>
      <c r="L15" s="89" t="s">
        <v>235</v>
      </c>
      <c r="M15" s="89">
        <v>2</v>
      </c>
      <c r="N15" s="89">
        <v>1</v>
      </c>
      <c r="O15" s="89">
        <f t="shared" si="0"/>
        <v>2</v>
      </c>
      <c r="P15" s="89" t="str">
        <f t="shared" si="1"/>
        <v>Bajo</v>
      </c>
      <c r="Q15" s="89">
        <v>10</v>
      </c>
      <c r="R15" s="89">
        <f t="shared" si="2"/>
        <v>20</v>
      </c>
      <c r="S15" s="89" t="str">
        <f t="shared" si="3"/>
        <v>IV</v>
      </c>
      <c r="T15" s="87" t="str">
        <f t="shared" si="4"/>
        <v>Aceptable</v>
      </c>
      <c r="U15" s="89">
        <v>1</v>
      </c>
      <c r="V15" s="87" t="s">
        <v>244</v>
      </c>
      <c r="W15" s="89" t="s">
        <v>239</v>
      </c>
      <c r="X15" s="89" t="s">
        <v>241</v>
      </c>
      <c r="Y15" s="89" t="s">
        <v>241</v>
      </c>
      <c r="Z15" s="89" t="s">
        <v>241</v>
      </c>
      <c r="AA15" s="87" t="s">
        <v>252</v>
      </c>
      <c r="AB15" s="90" t="s">
        <v>241</v>
      </c>
    </row>
    <row r="16" spans="2:28" s="82" customFormat="1" ht="117" customHeight="1" x14ac:dyDescent="0.25">
      <c r="B16" s="240"/>
      <c r="C16" s="243"/>
      <c r="D16" s="83" t="s">
        <v>227</v>
      </c>
      <c r="E16" s="84" t="s">
        <v>231</v>
      </c>
      <c r="F16" s="85" t="s">
        <v>213</v>
      </c>
      <c r="G16" s="86" t="s">
        <v>219</v>
      </c>
      <c r="H16" s="91" t="s">
        <v>205</v>
      </c>
      <c r="I16" s="87" t="s">
        <v>223</v>
      </c>
      <c r="J16" s="89" t="s">
        <v>235</v>
      </c>
      <c r="K16" s="89" t="s">
        <v>235</v>
      </c>
      <c r="L16" s="89" t="s">
        <v>235</v>
      </c>
      <c r="M16" s="89">
        <v>2</v>
      </c>
      <c r="N16" s="89">
        <v>2</v>
      </c>
      <c r="O16" s="89">
        <f t="shared" si="0"/>
        <v>4</v>
      </c>
      <c r="P16" s="89" t="str">
        <f t="shared" si="1"/>
        <v>Bajo</v>
      </c>
      <c r="Q16" s="89">
        <v>10</v>
      </c>
      <c r="R16" s="89">
        <f t="shared" si="2"/>
        <v>40</v>
      </c>
      <c r="S16" s="89" t="str">
        <f t="shared" si="3"/>
        <v>III</v>
      </c>
      <c r="T16" s="87" t="str">
        <f t="shared" si="4"/>
        <v>Mejorable</v>
      </c>
      <c r="U16" s="89">
        <v>1</v>
      </c>
      <c r="V16" s="87" t="s">
        <v>245</v>
      </c>
      <c r="W16" s="89" t="s">
        <v>213</v>
      </c>
      <c r="X16" s="89" t="s">
        <v>241</v>
      </c>
      <c r="Y16" s="89" t="s">
        <v>241</v>
      </c>
      <c r="Z16" s="89" t="s">
        <v>241</v>
      </c>
      <c r="AA16" s="89" t="s">
        <v>241</v>
      </c>
      <c r="AB16" s="90" t="s">
        <v>241</v>
      </c>
    </row>
    <row r="17" spans="2:28" s="100" customFormat="1" ht="94.5" customHeight="1" thickBot="1" x14ac:dyDescent="0.3">
      <c r="B17" s="241"/>
      <c r="C17" s="244"/>
      <c r="D17" s="92" t="s">
        <v>228</v>
      </c>
      <c r="E17" s="93" t="s">
        <v>232</v>
      </c>
      <c r="F17" s="94" t="s">
        <v>213</v>
      </c>
      <c r="G17" s="95" t="s">
        <v>220</v>
      </c>
      <c r="H17" s="96" t="s">
        <v>201</v>
      </c>
      <c r="I17" s="97" t="s">
        <v>221</v>
      </c>
      <c r="J17" s="96" t="s">
        <v>233</v>
      </c>
      <c r="K17" s="96" t="s">
        <v>234</v>
      </c>
      <c r="L17" s="96" t="s">
        <v>340</v>
      </c>
      <c r="M17" s="98">
        <v>2</v>
      </c>
      <c r="N17" s="98">
        <v>3</v>
      </c>
      <c r="O17" s="98">
        <f t="shared" si="0"/>
        <v>6</v>
      </c>
      <c r="P17" s="98" t="str">
        <f t="shared" si="1"/>
        <v>Medio</v>
      </c>
      <c r="Q17" s="98">
        <v>25</v>
      </c>
      <c r="R17" s="98">
        <f t="shared" si="2"/>
        <v>150</v>
      </c>
      <c r="S17" s="98" t="str">
        <f t="shared" si="3"/>
        <v>II</v>
      </c>
      <c r="T17" s="96" t="str">
        <f t="shared" si="4"/>
        <v>Aceptable con control especifico</v>
      </c>
      <c r="U17" s="98">
        <v>1</v>
      </c>
      <c r="V17" s="96" t="s">
        <v>247</v>
      </c>
      <c r="W17" s="98" t="s">
        <v>239</v>
      </c>
      <c r="X17" s="98" t="s">
        <v>241</v>
      </c>
      <c r="Y17" s="98" t="s">
        <v>241</v>
      </c>
      <c r="Z17" s="96" t="s">
        <v>246</v>
      </c>
      <c r="AA17" s="96" t="s">
        <v>253</v>
      </c>
      <c r="AB17" s="99" t="s">
        <v>254</v>
      </c>
    </row>
    <row r="18" spans="2:28" s="100" customFormat="1" ht="78.75" customHeight="1" x14ac:dyDescent="0.25">
      <c r="B18" s="284" t="s">
        <v>334</v>
      </c>
      <c r="C18" s="242" t="s">
        <v>214</v>
      </c>
      <c r="D18" s="101" t="s">
        <v>248</v>
      </c>
      <c r="E18" s="74" t="s">
        <v>251</v>
      </c>
      <c r="F18" s="75" t="s">
        <v>239</v>
      </c>
      <c r="G18" s="76" t="s">
        <v>218</v>
      </c>
      <c r="H18" s="77" t="s">
        <v>197</v>
      </c>
      <c r="I18" s="78" t="s">
        <v>224</v>
      </c>
      <c r="J18" s="79" t="s">
        <v>235</v>
      </c>
      <c r="K18" s="79" t="s">
        <v>235</v>
      </c>
      <c r="L18" s="78" t="s">
        <v>235</v>
      </c>
      <c r="M18" s="79">
        <v>6</v>
      </c>
      <c r="N18" s="79">
        <v>3</v>
      </c>
      <c r="O18" s="79">
        <f t="shared" si="0"/>
        <v>18</v>
      </c>
      <c r="P18" s="79" t="str">
        <f t="shared" si="1"/>
        <v>Alto</v>
      </c>
      <c r="Q18" s="79">
        <v>25</v>
      </c>
      <c r="R18" s="79">
        <f t="shared" si="2"/>
        <v>450</v>
      </c>
      <c r="S18" s="79" t="str">
        <f t="shared" si="3"/>
        <v>II</v>
      </c>
      <c r="T18" s="78" t="str">
        <f t="shared" si="4"/>
        <v>Aceptable con control especifico</v>
      </c>
      <c r="U18" s="79">
        <v>1</v>
      </c>
      <c r="V18" s="78" t="s">
        <v>238</v>
      </c>
      <c r="W18" s="79" t="s">
        <v>239</v>
      </c>
      <c r="X18" s="79" t="s">
        <v>241</v>
      </c>
      <c r="Y18" s="79" t="s">
        <v>241</v>
      </c>
      <c r="Z18" s="79" t="s">
        <v>241</v>
      </c>
      <c r="AA18" s="78" t="s">
        <v>242</v>
      </c>
      <c r="AB18" s="81" t="s">
        <v>241</v>
      </c>
    </row>
    <row r="19" spans="2:28" s="100" customFormat="1" ht="73.5" customHeight="1" x14ac:dyDescent="0.25">
      <c r="B19" s="285"/>
      <c r="C19" s="243"/>
      <c r="D19" s="83" t="s">
        <v>339</v>
      </c>
      <c r="E19" s="84" t="s">
        <v>255</v>
      </c>
      <c r="F19" s="85" t="s">
        <v>213</v>
      </c>
      <c r="G19" s="55" t="s">
        <v>216</v>
      </c>
      <c r="H19" s="91" t="s">
        <v>203</v>
      </c>
      <c r="I19" s="88" t="s">
        <v>222</v>
      </c>
      <c r="J19" s="89" t="s">
        <v>235</v>
      </c>
      <c r="K19" s="89" t="s">
        <v>235</v>
      </c>
      <c r="L19" s="89" t="s">
        <v>235</v>
      </c>
      <c r="M19" s="89">
        <v>2</v>
      </c>
      <c r="N19" s="89">
        <v>2</v>
      </c>
      <c r="O19" s="89">
        <f t="shared" si="0"/>
        <v>4</v>
      </c>
      <c r="P19" s="89" t="str">
        <f t="shared" ref="P19:P21" si="5">IF(O19&lt;&gt;0,IF(O19&gt;=24, "Muy alto",IF(AND(O19&gt;9,O19&lt;21),"Alto", IF(AND(O19&gt;5,O19&lt;=8),"Medio","Bajo"))), "")</f>
        <v>Bajo</v>
      </c>
      <c r="Q19" s="89">
        <v>10</v>
      </c>
      <c r="R19" s="89">
        <f t="shared" ref="R19:R20" si="6">Q19*O19</f>
        <v>40</v>
      </c>
      <c r="S19" s="89" t="str">
        <f t="shared" ref="S19:S32" si="7">IF(R19&lt;&gt;0,IF(R19&gt;=600, "I",IF(AND(R19&gt;=150,R19&lt;=500),"II", IF(AND(R19&gt;=40,R19&lt;=120),"III","IV"))), "")</f>
        <v>III</v>
      </c>
      <c r="T19" s="87" t="str">
        <f t="shared" si="4"/>
        <v>Mejorable</v>
      </c>
      <c r="U19" s="89">
        <v>1</v>
      </c>
      <c r="V19" s="87" t="s">
        <v>244</v>
      </c>
      <c r="W19" s="89" t="s">
        <v>239</v>
      </c>
      <c r="X19" s="89" t="s">
        <v>241</v>
      </c>
      <c r="Y19" s="89" t="s">
        <v>241</v>
      </c>
      <c r="Z19" s="89" t="s">
        <v>241</v>
      </c>
      <c r="AA19" s="87" t="s">
        <v>252</v>
      </c>
      <c r="AB19" s="90" t="s">
        <v>241</v>
      </c>
    </row>
    <row r="20" spans="2:28" s="100" customFormat="1" ht="97.5" customHeight="1" thickBot="1" x14ac:dyDescent="0.3">
      <c r="B20" s="285"/>
      <c r="C20" s="243"/>
      <c r="D20" s="83" t="s">
        <v>249</v>
      </c>
      <c r="E20" s="84" t="s">
        <v>256</v>
      </c>
      <c r="F20" s="85" t="s">
        <v>213</v>
      </c>
      <c r="G20" s="102" t="s">
        <v>220</v>
      </c>
      <c r="H20" s="87" t="s">
        <v>201</v>
      </c>
      <c r="I20" s="86" t="s">
        <v>221</v>
      </c>
      <c r="J20" s="87" t="s">
        <v>233</v>
      </c>
      <c r="K20" s="87" t="s">
        <v>234</v>
      </c>
      <c r="L20" s="96" t="s">
        <v>340</v>
      </c>
      <c r="M20" s="89">
        <v>2</v>
      </c>
      <c r="N20" s="89">
        <v>3</v>
      </c>
      <c r="O20" s="89">
        <f t="shared" si="0"/>
        <v>6</v>
      </c>
      <c r="P20" s="89" t="str">
        <f t="shared" si="5"/>
        <v>Medio</v>
      </c>
      <c r="Q20" s="89">
        <v>25</v>
      </c>
      <c r="R20" s="89">
        <f t="shared" si="6"/>
        <v>150</v>
      </c>
      <c r="S20" s="89" t="str">
        <f t="shared" si="7"/>
        <v>II</v>
      </c>
      <c r="T20" s="87" t="str">
        <f t="shared" si="4"/>
        <v>Aceptable con control especifico</v>
      </c>
      <c r="U20" s="89">
        <v>1</v>
      </c>
      <c r="V20" s="87" t="s">
        <v>247</v>
      </c>
      <c r="W20" s="89" t="s">
        <v>239</v>
      </c>
      <c r="X20" s="89" t="s">
        <v>241</v>
      </c>
      <c r="Y20" s="89" t="s">
        <v>241</v>
      </c>
      <c r="Z20" s="87" t="s">
        <v>246</v>
      </c>
      <c r="AA20" s="87" t="s">
        <v>253</v>
      </c>
      <c r="AB20" s="103" t="s">
        <v>254</v>
      </c>
    </row>
    <row r="21" spans="2:28" ht="70.5" customHeight="1" thickBot="1" x14ac:dyDescent="0.3">
      <c r="B21" s="286"/>
      <c r="C21" s="244"/>
      <c r="D21" s="92" t="s">
        <v>250</v>
      </c>
      <c r="E21" s="104" t="s">
        <v>257</v>
      </c>
      <c r="F21" s="94" t="s">
        <v>213</v>
      </c>
      <c r="G21" s="95" t="s">
        <v>258</v>
      </c>
      <c r="H21" s="105" t="s">
        <v>197</v>
      </c>
      <c r="I21" s="97" t="s">
        <v>259</v>
      </c>
      <c r="J21" s="98" t="s">
        <v>235</v>
      </c>
      <c r="K21" s="96" t="s">
        <v>260</v>
      </c>
      <c r="L21" s="96" t="s">
        <v>235</v>
      </c>
      <c r="M21" s="98">
        <v>6</v>
      </c>
      <c r="N21" s="98">
        <v>3</v>
      </c>
      <c r="O21" s="98">
        <f t="shared" si="0"/>
        <v>18</v>
      </c>
      <c r="P21" s="98" t="str">
        <f t="shared" si="5"/>
        <v>Alto</v>
      </c>
      <c r="Q21" s="98">
        <v>25</v>
      </c>
      <c r="R21" s="98">
        <f>Q21*O21</f>
        <v>450</v>
      </c>
      <c r="S21" s="98" t="str">
        <f>IF(R21&lt;&gt;0,IF(R21&gt;=600, "I",IF(AND(R21&gt;=150,R21&lt;=500),"II", IF(AND(R21&gt;=40,R21&lt;=120),"III","IV"))), "")</f>
        <v>II</v>
      </c>
      <c r="T21" s="96" t="str">
        <f t="shared" si="4"/>
        <v>Aceptable con control especifico</v>
      </c>
      <c r="U21" s="98">
        <v>1</v>
      </c>
      <c r="V21" s="96" t="s">
        <v>307</v>
      </c>
      <c r="W21" s="98" t="s">
        <v>239</v>
      </c>
      <c r="X21" s="98" t="s">
        <v>241</v>
      </c>
      <c r="Y21" s="98" t="s">
        <v>241</v>
      </c>
      <c r="Z21" s="98" t="s">
        <v>241</v>
      </c>
      <c r="AA21" s="96" t="s">
        <v>242</v>
      </c>
      <c r="AB21" s="106" t="s">
        <v>241</v>
      </c>
    </row>
    <row r="22" spans="2:28" ht="54.75" customHeight="1" x14ac:dyDescent="0.25">
      <c r="B22" s="284" t="s">
        <v>335</v>
      </c>
      <c r="C22" s="242" t="s">
        <v>214</v>
      </c>
      <c r="D22" s="281" t="s">
        <v>261</v>
      </c>
      <c r="E22" s="282" t="s">
        <v>265</v>
      </c>
      <c r="F22" s="283" t="s">
        <v>213</v>
      </c>
      <c r="G22" s="107" t="s">
        <v>303</v>
      </c>
      <c r="H22" s="78" t="s">
        <v>199</v>
      </c>
      <c r="I22" s="76" t="s">
        <v>305</v>
      </c>
      <c r="J22" s="79" t="s">
        <v>235</v>
      </c>
      <c r="K22" s="78" t="s">
        <v>306</v>
      </c>
      <c r="L22" s="78" t="s">
        <v>235</v>
      </c>
      <c r="M22" s="79">
        <v>2</v>
      </c>
      <c r="N22" s="79">
        <v>3</v>
      </c>
      <c r="O22" s="79">
        <f t="shared" si="0"/>
        <v>6</v>
      </c>
      <c r="P22" s="79" t="str">
        <f t="shared" ref="P22:P29" si="8">IF(O22&lt;&gt;0,IF(O22&gt;=24, "Muy alto",IF(AND(O22&gt;9,O22&lt;21),"Alto", IF(AND(O22&gt;5,O22&lt;=8),"Medio","Bajo"))), "")</f>
        <v>Medio</v>
      </c>
      <c r="Q22" s="79">
        <v>60</v>
      </c>
      <c r="R22" s="79">
        <f>Q22*O22</f>
        <v>360</v>
      </c>
      <c r="S22" s="79" t="str">
        <f>IF(R22&lt;&gt;0,IF(R22&gt;=600, "I",IF(AND(R22&gt;=150,R22&lt;=500),"II", IF(AND(R22&gt;=40,R22&lt;=120),"III","IV"))), "")</f>
        <v>II</v>
      </c>
      <c r="T22" s="78" t="str">
        <f t="shared" si="4"/>
        <v>Aceptable con control especifico</v>
      </c>
      <c r="U22" s="79">
        <v>1</v>
      </c>
      <c r="V22" s="78" t="s">
        <v>310</v>
      </c>
      <c r="W22" s="79" t="s">
        <v>239</v>
      </c>
      <c r="X22" s="79" t="s">
        <v>241</v>
      </c>
      <c r="Y22" s="79" t="s">
        <v>241</v>
      </c>
      <c r="Z22" s="78" t="s">
        <v>308</v>
      </c>
      <c r="AA22" s="79" t="s">
        <v>309</v>
      </c>
      <c r="AB22" s="81" t="s">
        <v>241</v>
      </c>
    </row>
    <row r="23" spans="2:28" ht="52.5" customHeight="1" x14ac:dyDescent="0.25">
      <c r="B23" s="287"/>
      <c r="C23" s="267"/>
      <c r="D23" s="250"/>
      <c r="E23" s="265"/>
      <c r="F23" s="267"/>
      <c r="G23" s="86" t="s">
        <v>320</v>
      </c>
      <c r="H23" s="87" t="s">
        <v>203</v>
      </c>
      <c r="I23" s="87" t="s">
        <v>321</v>
      </c>
      <c r="J23" s="87" t="s">
        <v>323</v>
      </c>
      <c r="K23" s="89" t="s">
        <v>235</v>
      </c>
      <c r="L23" s="87" t="s">
        <v>324</v>
      </c>
      <c r="M23" s="89">
        <v>2</v>
      </c>
      <c r="N23" s="89">
        <v>1</v>
      </c>
      <c r="O23" s="89">
        <f t="shared" si="0"/>
        <v>2</v>
      </c>
      <c r="P23" s="89" t="str">
        <f t="shared" si="8"/>
        <v>Bajo</v>
      </c>
      <c r="Q23" s="89">
        <v>25</v>
      </c>
      <c r="R23" s="89">
        <f>Q23*O23</f>
        <v>50</v>
      </c>
      <c r="S23" s="89" t="str">
        <f>IF(R23&lt;&gt;0,IF(R23&gt;=600, "I",IF(AND(R23&gt;=150,R23&lt;=500),"II", IF(AND(R23&gt;=40,R23&lt;=120),"III","IV"))), "")</f>
        <v>III</v>
      </c>
      <c r="T23" s="87" t="str">
        <f t="shared" si="4"/>
        <v>Mejorable</v>
      </c>
      <c r="U23" s="89">
        <v>1</v>
      </c>
      <c r="V23" s="87" t="s">
        <v>322</v>
      </c>
      <c r="W23" s="89" t="s">
        <v>239</v>
      </c>
      <c r="X23" s="89" t="s">
        <v>241</v>
      </c>
      <c r="Y23" s="89" t="s">
        <v>241</v>
      </c>
      <c r="Z23" s="89" t="s">
        <v>241</v>
      </c>
      <c r="AA23" s="87" t="s">
        <v>325</v>
      </c>
      <c r="AB23" s="90" t="s">
        <v>241</v>
      </c>
    </row>
    <row r="24" spans="2:28" ht="90.75" customHeight="1" x14ac:dyDescent="0.25">
      <c r="B24" s="285"/>
      <c r="C24" s="243"/>
      <c r="D24" s="83" t="s">
        <v>266</v>
      </c>
      <c r="E24" s="84" t="s">
        <v>231</v>
      </c>
      <c r="F24" s="85" t="s">
        <v>213</v>
      </c>
      <c r="G24" s="102" t="s">
        <v>258</v>
      </c>
      <c r="H24" s="89" t="s">
        <v>197</v>
      </c>
      <c r="I24" s="86" t="s">
        <v>259</v>
      </c>
      <c r="J24" s="89" t="s">
        <v>235</v>
      </c>
      <c r="K24" s="87" t="s">
        <v>260</v>
      </c>
      <c r="L24" s="87" t="s">
        <v>235</v>
      </c>
      <c r="M24" s="89">
        <v>6</v>
      </c>
      <c r="N24" s="89">
        <v>3</v>
      </c>
      <c r="O24" s="108">
        <f t="shared" si="0"/>
        <v>18</v>
      </c>
      <c r="P24" s="108" t="str">
        <f t="shared" si="8"/>
        <v>Alto</v>
      </c>
      <c r="Q24" s="108">
        <v>25</v>
      </c>
      <c r="R24" s="108">
        <f>Q24*O24</f>
        <v>450</v>
      </c>
      <c r="S24" s="108" t="str">
        <f>IF(R24&lt;&gt;0,IF(R24&gt;=600, "I",IF(AND(R24&gt;=150,R24&lt;=500),"II", IF(AND(R24&gt;=40,R24&lt;=120),"III","IV"))), "")</f>
        <v>II</v>
      </c>
      <c r="T24" s="87" t="str">
        <f t="shared" si="4"/>
        <v>Aceptable con control especifico</v>
      </c>
      <c r="U24" s="108">
        <v>1</v>
      </c>
      <c r="V24" s="87" t="s">
        <v>307</v>
      </c>
      <c r="W24" s="89" t="s">
        <v>239</v>
      </c>
      <c r="X24" s="89" t="s">
        <v>241</v>
      </c>
      <c r="Y24" s="89" t="s">
        <v>241</v>
      </c>
      <c r="Z24" s="89" t="s">
        <v>241</v>
      </c>
      <c r="AA24" s="87" t="s">
        <v>242</v>
      </c>
      <c r="AB24" s="90" t="s">
        <v>241</v>
      </c>
    </row>
    <row r="25" spans="2:28" ht="83.25" customHeight="1" x14ac:dyDescent="0.25">
      <c r="B25" s="285"/>
      <c r="C25" s="243"/>
      <c r="D25" s="83" t="s">
        <v>262</v>
      </c>
      <c r="E25" s="84" t="s">
        <v>267</v>
      </c>
      <c r="F25" s="85" t="s">
        <v>239</v>
      </c>
      <c r="G25" s="86" t="s">
        <v>219</v>
      </c>
      <c r="H25" s="87" t="s">
        <v>205</v>
      </c>
      <c r="I25" s="87" t="s">
        <v>223</v>
      </c>
      <c r="J25" s="89" t="s">
        <v>235</v>
      </c>
      <c r="K25" s="89" t="s">
        <v>235</v>
      </c>
      <c r="L25" s="89" t="s">
        <v>235</v>
      </c>
      <c r="M25" s="89">
        <v>2</v>
      </c>
      <c r="N25" s="89">
        <v>3</v>
      </c>
      <c r="O25" s="108">
        <f t="shared" si="0"/>
        <v>6</v>
      </c>
      <c r="P25" s="108" t="str">
        <f t="shared" si="8"/>
        <v>Medio</v>
      </c>
      <c r="Q25" s="108">
        <v>10</v>
      </c>
      <c r="R25" s="108">
        <f t="shared" ref="R25:R32" si="9">Q25*O25</f>
        <v>60</v>
      </c>
      <c r="S25" s="89" t="str">
        <f t="shared" si="7"/>
        <v>III</v>
      </c>
      <c r="T25" s="87" t="str">
        <f t="shared" si="4"/>
        <v>Mejorable</v>
      </c>
      <c r="U25" s="89">
        <v>1</v>
      </c>
      <c r="V25" s="87" t="s">
        <v>245</v>
      </c>
      <c r="W25" s="89" t="s">
        <v>213</v>
      </c>
      <c r="X25" s="89" t="s">
        <v>241</v>
      </c>
      <c r="Y25" s="89" t="s">
        <v>241</v>
      </c>
      <c r="Z25" s="89" t="s">
        <v>241</v>
      </c>
      <c r="AA25" s="89" t="s">
        <v>241</v>
      </c>
      <c r="AB25" s="90" t="s">
        <v>241</v>
      </c>
    </row>
    <row r="26" spans="2:28" ht="88.5" customHeight="1" x14ac:dyDescent="0.25">
      <c r="B26" s="285"/>
      <c r="C26" s="243"/>
      <c r="D26" s="83" t="s">
        <v>263</v>
      </c>
      <c r="E26" s="84" t="s">
        <v>268</v>
      </c>
      <c r="F26" s="85" t="s">
        <v>239</v>
      </c>
      <c r="G26" s="102" t="s">
        <v>311</v>
      </c>
      <c r="H26" s="87" t="s">
        <v>203</v>
      </c>
      <c r="I26" s="87" t="s">
        <v>313</v>
      </c>
      <c r="J26" s="89" t="s">
        <v>235</v>
      </c>
      <c r="K26" s="89" t="s">
        <v>235</v>
      </c>
      <c r="L26" s="89" t="s">
        <v>314</v>
      </c>
      <c r="M26" s="89">
        <v>2</v>
      </c>
      <c r="N26" s="89">
        <v>2</v>
      </c>
      <c r="O26" s="108">
        <f t="shared" si="0"/>
        <v>4</v>
      </c>
      <c r="P26" s="108" t="str">
        <f t="shared" si="8"/>
        <v>Bajo</v>
      </c>
      <c r="Q26" s="108">
        <v>25</v>
      </c>
      <c r="R26" s="108">
        <f>Q26*O26</f>
        <v>100</v>
      </c>
      <c r="S26" s="89" t="str">
        <f>IF(R26&lt;&gt;0,IF(R26&gt;=600, "I",IF(AND(R26&gt;=150,R26&lt;=500),"II", IF(AND(R26&gt;=40,R26&lt;=120),"III","IV"))), "")</f>
        <v>III</v>
      </c>
      <c r="T26" s="87" t="str">
        <f t="shared" si="4"/>
        <v>Mejorable</v>
      </c>
      <c r="U26" s="89">
        <v>1</v>
      </c>
      <c r="V26" s="109" t="s">
        <v>312</v>
      </c>
      <c r="W26" s="89" t="s">
        <v>213</v>
      </c>
      <c r="X26" s="89" t="s">
        <v>241</v>
      </c>
      <c r="Y26" s="89" t="s">
        <v>241</v>
      </c>
      <c r="Z26" s="89" t="s">
        <v>241</v>
      </c>
      <c r="AA26" s="109" t="s">
        <v>315</v>
      </c>
      <c r="AB26" s="90" t="s">
        <v>241</v>
      </c>
    </row>
    <row r="27" spans="2:28" ht="96.75" customHeight="1" thickBot="1" x14ac:dyDescent="0.3">
      <c r="B27" s="286"/>
      <c r="C27" s="244"/>
      <c r="D27" s="92" t="s">
        <v>264</v>
      </c>
      <c r="E27" s="104" t="s">
        <v>269</v>
      </c>
      <c r="F27" s="94" t="s">
        <v>213</v>
      </c>
      <c r="G27" s="95" t="s">
        <v>220</v>
      </c>
      <c r="H27" s="98" t="s">
        <v>201</v>
      </c>
      <c r="I27" s="97" t="s">
        <v>221</v>
      </c>
      <c r="J27" s="96" t="s">
        <v>233</v>
      </c>
      <c r="K27" s="96" t="s">
        <v>234</v>
      </c>
      <c r="L27" s="96" t="s">
        <v>340</v>
      </c>
      <c r="M27" s="98">
        <v>2</v>
      </c>
      <c r="N27" s="98">
        <v>3</v>
      </c>
      <c r="O27" s="110">
        <f t="shared" si="0"/>
        <v>6</v>
      </c>
      <c r="P27" s="110" t="str">
        <f t="shared" si="8"/>
        <v>Medio</v>
      </c>
      <c r="Q27" s="110">
        <v>25</v>
      </c>
      <c r="R27" s="110">
        <f t="shared" si="9"/>
        <v>150</v>
      </c>
      <c r="S27" s="98" t="str">
        <f t="shared" si="7"/>
        <v>II</v>
      </c>
      <c r="T27" s="96" t="str">
        <f t="shared" si="4"/>
        <v>Aceptable con control especifico</v>
      </c>
      <c r="U27" s="98">
        <v>1</v>
      </c>
      <c r="V27" s="96" t="s">
        <v>247</v>
      </c>
      <c r="W27" s="98" t="s">
        <v>239</v>
      </c>
      <c r="X27" s="98" t="s">
        <v>241</v>
      </c>
      <c r="Y27" s="98" t="s">
        <v>241</v>
      </c>
      <c r="Z27" s="96" t="s">
        <v>246</v>
      </c>
      <c r="AA27" s="96" t="s">
        <v>253</v>
      </c>
      <c r="AB27" s="99" t="s">
        <v>254</v>
      </c>
    </row>
    <row r="28" spans="2:28" ht="69" customHeight="1" x14ac:dyDescent="0.25">
      <c r="B28" s="284" t="s">
        <v>211</v>
      </c>
      <c r="C28" s="242" t="s">
        <v>214</v>
      </c>
      <c r="D28" s="101" t="s">
        <v>271</v>
      </c>
      <c r="E28" s="74" t="s">
        <v>275</v>
      </c>
      <c r="F28" s="75" t="s">
        <v>239</v>
      </c>
      <c r="G28" s="107" t="s">
        <v>303</v>
      </c>
      <c r="H28" s="78" t="s">
        <v>199</v>
      </c>
      <c r="I28" s="76" t="s">
        <v>305</v>
      </c>
      <c r="J28" s="79" t="s">
        <v>235</v>
      </c>
      <c r="K28" s="78" t="s">
        <v>306</v>
      </c>
      <c r="L28" s="78" t="s">
        <v>235</v>
      </c>
      <c r="M28" s="79">
        <v>2</v>
      </c>
      <c r="N28" s="79">
        <v>4</v>
      </c>
      <c r="O28" s="79">
        <f t="shared" si="0"/>
        <v>8</v>
      </c>
      <c r="P28" s="79" t="str">
        <f t="shared" si="8"/>
        <v>Medio</v>
      </c>
      <c r="Q28" s="79">
        <v>60</v>
      </c>
      <c r="R28" s="79">
        <f>Q28*O28</f>
        <v>480</v>
      </c>
      <c r="S28" s="79" t="str">
        <f>IF(R28&lt;&gt;0,IF(R28&gt;=600, "I",IF(AND(R28&gt;=150,R28&lt;=500),"II", IF(AND(R28&gt;=40,R28&lt;=120),"III","IV"))), "")</f>
        <v>II</v>
      </c>
      <c r="T28" s="78" t="str">
        <f t="shared" si="4"/>
        <v>Aceptable con control especifico</v>
      </c>
      <c r="U28" s="78">
        <v>1</v>
      </c>
      <c r="V28" s="78" t="s">
        <v>310</v>
      </c>
      <c r="W28" s="79" t="s">
        <v>239</v>
      </c>
      <c r="X28" s="79" t="s">
        <v>241</v>
      </c>
      <c r="Y28" s="79" t="s">
        <v>241</v>
      </c>
      <c r="Z28" s="78" t="s">
        <v>308</v>
      </c>
      <c r="AA28" s="79" t="s">
        <v>309</v>
      </c>
      <c r="AB28" s="81" t="s">
        <v>241</v>
      </c>
    </row>
    <row r="29" spans="2:28" ht="69" customHeight="1" x14ac:dyDescent="0.25">
      <c r="B29" s="287"/>
      <c r="C29" s="267"/>
      <c r="D29" s="249" t="s">
        <v>270</v>
      </c>
      <c r="E29" s="264" t="s">
        <v>274</v>
      </c>
      <c r="F29" s="266" t="s">
        <v>239</v>
      </c>
      <c r="G29" s="86" t="s">
        <v>320</v>
      </c>
      <c r="H29" s="87" t="s">
        <v>203</v>
      </c>
      <c r="I29" s="87" t="s">
        <v>321</v>
      </c>
      <c r="J29" s="87" t="s">
        <v>323</v>
      </c>
      <c r="K29" s="89" t="s">
        <v>235</v>
      </c>
      <c r="L29" s="87" t="s">
        <v>324</v>
      </c>
      <c r="M29" s="89">
        <v>2</v>
      </c>
      <c r="N29" s="89">
        <v>3</v>
      </c>
      <c r="O29" s="89">
        <f t="shared" si="0"/>
        <v>6</v>
      </c>
      <c r="P29" s="89" t="str">
        <f t="shared" si="8"/>
        <v>Medio</v>
      </c>
      <c r="Q29" s="89">
        <v>25</v>
      </c>
      <c r="R29" s="89">
        <f>Q29*O29</f>
        <v>150</v>
      </c>
      <c r="S29" s="89" t="str">
        <f>IF(R29&lt;&gt;0,IF(R29&gt;=600, "I",IF(AND(R29&gt;=150,R29&lt;=500),"II", IF(AND(R29&gt;=40,R29&lt;=120),"III","IV"))), "")</f>
        <v>II</v>
      </c>
      <c r="T29" s="87" t="str">
        <f t="shared" si="4"/>
        <v>Aceptable con control especifico</v>
      </c>
      <c r="U29" s="89">
        <v>1</v>
      </c>
      <c r="V29" s="87" t="s">
        <v>322</v>
      </c>
      <c r="W29" s="89" t="s">
        <v>239</v>
      </c>
      <c r="X29" s="89" t="s">
        <v>241</v>
      </c>
      <c r="Y29" s="89" t="s">
        <v>241</v>
      </c>
      <c r="Z29" s="89" t="s">
        <v>241</v>
      </c>
      <c r="AA29" s="87" t="s">
        <v>325</v>
      </c>
      <c r="AB29" s="90" t="s">
        <v>241</v>
      </c>
    </row>
    <row r="30" spans="2:28" ht="69" customHeight="1" x14ac:dyDescent="0.25">
      <c r="B30" s="285"/>
      <c r="C30" s="243"/>
      <c r="D30" s="250"/>
      <c r="E30" s="265"/>
      <c r="F30" s="267"/>
      <c r="G30" s="86" t="s">
        <v>219</v>
      </c>
      <c r="H30" s="87" t="s">
        <v>205</v>
      </c>
      <c r="I30" s="87" t="s">
        <v>223</v>
      </c>
      <c r="J30" s="89" t="s">
        <v>235</v>
      </c>
      <c r="K30" s="89" t="s">
        <v>235</v>
      </c>
      <c r="L30" s="89" t="s">
        <v>235</v>
      </c>
      <c r="M30" s="89">
        <v>2</v>
      </c>
      <c r="N30" s="89">
        <v>2</v>
      </c>
      <c r="O30" s="89">
        <f t="shared" ref="O30:O31" si="10">M30*N30</f>
        <v>4</v>
      </c>
      <c r="P30" s="89" t="str">
        <f t="shared" ref="P30:P32" si="11">IF(O30&lt;&gt;0,IF(O30&gt;=24, "Muy alto",IF(AND(O30&gt;9,O30&lt;21),"Alto", IF(AND(O30&gt;5,O30&lt;=8),"Medio","Bajo"))), "")</f>
        <v>Bajo</v>
      </c>
      <c r="Q30" s="89">
        <v>10</v>
      </c>
      <c r="R30" s="89">
        <f t="shared" si="9"/>
        <v>40</v>
      </c>
      <c r="S30" s="89" t="str">
        <f t="shared" si="7"/>
        <v>III</v>
      </c>
      <c r="T30" s="87" t="str">
        <f t="shared" si="4"/>
        <v>Mejorable</v>
      </c>
      <c r="U30" s="89">
        <v>1</v>
      </c>
      <c r="V30" s="87" t="s">
        <v>245</v>
      </c>
      <c r="W30" s="89" t="s">
        <v>213</v>
      </c>
      <c r="X30" s="89" t="s">
        <v>241</v>
      </c>
      <c r="Y30" s="89" t="s">
        <v>241</v>
      </c>
      <c r="Z30" s="89" t="s">
        <v>241</v>
      </c>
      <c r="AA30" s="89" t="s">
        <v>241</v>
      </c>
      <c r="AB30" s="90" t="s">
        <v>241</v>
      </c>
    </row>
    <row r="31" spans="2:28" ht="94.5" customHeight="1" x14ac:dyDescent="0.25">
      <c r="B31" s="285"/>
      <c r="C31" s="243"/>
      <c r="D31" s="83" t="s">
        <v>272</v>
      </c>
      <c r="E31" s="84" t="s">
        <v>276</v>
      </c>
      <c r="F31" s="85" t="s">
        <v>239</v>
      </c>
      <c r="G31" s="102" t="s">
        <v>220</v>
      </c>
      <c r="H31" s="89" t="s">
        <v>201</v>
      </c>
      <c r="I31" s="86" t="s">
        <v>221</v>
      </c>
      <c r="J31" s="87" t="s">
        <v>233</v>
      </c>
      <c r="K31" s="87" t="s">
        <v>234</v>
      </c>
      <c r="L31" s="87" t="s">
        <v>340</v>
      </c>
      <c r="M31" s="89">
        <v>2</v>
      </c>
      <c r="N31" s="89">
        <v>3</v>
      </c>
      <c r="O31" s="89">
        <f t="shared" si="10"/>
        <v>6</v>
      </c>
      <c r="P31" s="89" t="str">
        <f t="shared" si="11"/>
        <v>Medio</v>
      </c>
      <c r="Q31" s="89">
        <v>25</v>
      </c>
      <c r="R31" s="89">
        <f t="shared" si="9"/>
        <v>150</v>
      </c>
      <c r="S31" s="89" t="str">
        <f t="shared" si="7"/>
        <v>II</v>
      </c>
      <c r="T31" s="87" t="str">
        <f t="shared" si="4"/>
        <v>Aceptable con control especifico</v>
      </c>
      <c r="U31" s="89">
        <v>1</v>
      </c>
      <c r="V31" s="87" t="s">
        <v>247</v>
      </c>
      <c r="W31" s="89" t="s">
        <v>239</v>
      </c>
      <c r="X31" s="89" t="s">
        <v>241</v>
      </c>
      <c r="Y31" s="89" t="s">
        <v>241</v>
      </c>
      <c r="Z31" s="87" t="s">
        <v>246</v>
      </c>
      <c r="AA31" s="87" t="s">
        <v>253</v>
      </c>
      <c r="AB31" s="103" t="s">
        <v>254</v>
      </c>
    </row>
    <row r="32" spans="2:28" ht="69" customHeight="1" thickBot="1" x14ac:dyDescent="0.3">
      <c r="B32" s="286"/>
      <c r="C32" s="244"/>
      <c r="D32" s="92" t="s">
        <v>273</v>
      </c>
      <c r="E32" s="104" t="s">
        <v>277</v>
      </c>
      <c r="F32" s="94" t="s">
        <v>239</v>
      </c>
      <c r="G32" s="97" t="s">
        <v>217</v>
      </c>
      <c r="H32" s="96" t="s">
        <v>203</v>
      </c>
      <c r="I32" s="111" t="s">
        <v>222</v>
      </c>
      <c r="J32" s="98" t="s">
        <v>235</v>
      </c>
      <c r="K32" s="98" t="s">
        <v>235</v>
      </c>
      <c r="L32" s="98" t="s">
        <v>235</v>
      </c>
      <c r="M32" s="98">
        <v>6</v>
      </c>
      <c r="N32" s="98">
        <v>4</v>
      </c>
      <c r="O32" s="98">
        <f t="shared" ref="O32:O61" si="12">M32*N32</f>
        <v>24</v>
      </c>
      <c r="P32" s="98" t="str">
        <f t="shared" si="11"/>
        <v>Muy alto</v>
      </c>
      <c r="Q32" s="98">
        <v>10</v>
      </c>
      <c r="R32" s="98">
        <f t="shared" si="9"/>
        <v>240</v>
      </c>
      <c r="S32" s="98" t="str">
        <f t="shared" si="7"/>
        <v>II</v>
      </c>
      <c r="T32" s="96" t="str">
        <f t="shared" si="4"/>
        <v>Aceptable con control especifico</v>
      </c>
      <c r="U32" s="98">
        <v>1</v>
      </c>
      <c r="V32" s="96" t="s">
        <v>243</v>
      </c>
      <c r="W32" s="98" t="s">
        <v>239</v>
      </c>
      <c r="X32" s="98" t="s">
        <v>241</v>
      </c>
      <c r="Y32" s="98" t="s">
        <v>241</v>
      </c>
      <c r="Z32" s="98" t="s">
        <v>241</v>
      </c>
      <c r="AA32" s="96" t="s">
        <v>252</v>
      </c>
      <c r="AB32" s="106" t="s">
        <v>241</v>
      </c>
    </row>
    <row r="33" spans="2:28" ht="77.25" customHeight="1" x14ac:dyDescent="0.25">
      <c r="B33" s="284" t="s">
        <v>336</v>
      </c>
      <c r="C33" s="283" t="s">
        <v>214</v>
      </c>
      <c r="D33" s="101" t="s">
        <v>278</v>
      </c>
      <c r="E33" s="74" t="s">
        <v>288</v>
      </c>
      <c r="F33" s="75" t="s">
        <v>213</v>
      </c>
      <c r="G33" s="107" t="s">
        <v>303</v>
      </c>
      <c r="H33" s="78" t="s">
        <v>199</v>
      </c>
      <c r="I33" s="76" t="s">
        <v>305</v>
      </c>
      <c r="J33" s="79" t="s">
        <v>235</v>
      </c>
      <c r="K33" s="78" t="s">
        <v>306</v>
      </c>
      <c r="L33" s="78" t="s">
        <v>235</v>
      </c>
      <c r="M33" s="79">
        <v>2</v>
      </c>
      <c r="N33" s="79">
        <v>4</v>
      </c>
      <c r="O33" s="79">
        <f t="shared" si="12"/>
        <v>8</v>
      </c>
      <c r="P33" s="79" t="str">
        <f t="shared" ref="P33:P40" si="13">IF(O33&lt;&gt;0,IF(O33&gt;=24, "Muy alto",IF(AND(O33&gt;9,O33&lt;21),"Alto", IF(AND(O33&gt;5,O33&lt;=8),"Medio","Bajo"))), "")</f>
        <v>Medio</v>
      </c>
      <c r="Q33" s="79">
        <v>60</v>
      </c>
      <c r="R33" s="79">
        <f t="shared" ref="R33:R61" si="14">Q33*O33</f>
        <v>480</v>
      </c>
      <c r="S33" s="79" t="str">
        <f t="shared" ref="S33:S64" si="15">IF(R33&lt;&gt;0,IF(R33&gt;=600, "I",IF(AND(R33&gt;=150,R33&lt;=500),"II", IF(AND(R33&gt;=40,R33&lt;=120),"III","IV"))), "")</f>
        <v>II</v>
      </c>
      <c r="T33" s="78" t="str">
        <f t="shared" si="4"/>
        <v>Aceptable con control especifico</v>
      </c>
      <c r="U33" s="78">
        <v>1</v>
      </c>
      <c r="V33" s="78" t="s">
        <v>310</v>
      </c>
      <c r="W33" s="79" t="s">
        <v>239</v>
      </c>
      <c r="X33" s="79" t="s">
        <v>241</v>
      </c>
      <c r="Y33" s="79" t="s">
        <v>241</v>
      </c>
      <c r="Z33" s="78" t="s">
        <v>308</v>
      </c>
      <c r="AA33" s="79" t="s">
        <v>309</v>
      </c>
      <c r="AB33" s="81" t="s">
        <v>241</v>
      </c>
    </row>
    <row r="34" spans="2:28" ht="83.25" customHeight="1" x14ac:dyDescent="0.25">
      <c r="B34" s="285"/>
      <c r="C34" s="292"/>
      <c r="D34" s="83" t="s">
        <v>279</v>
      </c>
      <c r="E34" s="84" t="s">
        <v>284</v>
      </c>
      <c r="F34" s="85" t="s">
        <v>213</v>
      </c>
      <c r="G34" s="86" t="s">
        <v>219</v>
      </c>
      <c r="H34" s="87" t="s">
        <v>205</v>
      </c>
      <c r="I34" s="87" t="s">
        <v>223</v>
      </c>
      <c r="J34" s="89" t="s">
        <v>235</v>
      </c>
      <c r="K34" s="89" t="s">
        <v>235</v>
      </c>
      <c r="L34" s="89" t="s">
        <v>235</v>
      </c>
      <c r="M34" s="89">
        <v>2</v>
      </c>
      <c r="N34" s="89">
        <v>2</v>
      </c>
      <c r="O34" s="89">
        <f t="shared" si="12"/>
        <v>4</v>
      </c>
      <c r="P34" s="89" t="str">
        <f t="shared" si="13"/>
        <v>Bajo</v>
      </c>
      <c r="Q34" s="89">
        <v>10</v>
      </c>
      <c r="R34" s="89">
        <f t="shared" si="14"/>
        <v>40</v>
      </c>
      <c r="S34" s="89" t="str">
        <f t="shared" si="15"/>
        <v>III</v>
      </c>
      <c r="T34" s="87" t="str">
        <f t="shared" si="4"/>
        <v>Mejorable</v>
      </c>
      <c r="U34" s="89">
        <v>1</v>
      </c>
      <c r="V34" s="87" t="s">
        <v>245</v>
      </c>
      <c r="W34" s="89" t="s">
        <v>213</v>
      </c>
      <c r="X34" s="89" t="s">
        <v>241</v>
      </c>
      <c r="Y34" s="89" t="s">
        <v>241</v>
      </c>
      <c r="Z34" s="89" t="s">
        <v>241</v>
      </c>
      <c r="AA34" s="89" t="s">
        <v>241</v>
      </c>
      <c r="AB34" s="90" t="s">
        <v>241</v>
      </c>
    </row>
    <row r="35" spans="2:28" ht="83.25" customHeight="1" x14ac:dyDescent="0.25">
      <c r="B35" s="285"/>
      <c r="C35" s="292"/>
      <c r="D35" s="249" t="s">
        <v>280</v>
      </c>
      <c r="E35" s="264" t="s">
        <v>285</v>
      </c>
      <c r="F35" s="266" t="s">
        <v>213</v>
      </c>
      <c r="G35" s="86" t="s">
        <v>320</v>
      </c>
      <c r="H35" s="87" t="s">
        <v>203</v>
      </c>
      <c r="I35" s="87" t="s">
        <v>321</v>
      </c>
      <c r="J35" s="87" t="s">
        <v>323</v>
      </c>
      <c r="K35" s="89" t="s">
        <v>235</v>
      </c>
      <c r="L35" s="87" t="s">
        <v>324</v>
      </c>
      <c r="M35" s="89">
        <v>2</v>
      </c>
      <c r="N35" s="89">
        <v>3</v>
      </c>
      <c r="O35" s="89">
        <f t="shared" si="12"/>
        <v>6</v>
      </c>
      <c r="P35" s="89" t="str">
        <f t="shared" si="13"/>
        <v>Medio</v>
      </c>
      <c r="Q35" s="89">
        <v>25</v>
      </c>
      <c r="R35" s="89">
        <f t="shared" si="14"/>
        <v>150</v>
      </c>
      <c r="S35" s="89" t="str">
        <f t="shared" si="15"/>
        <v>II</v>
      </c>
      <c r="T35" s="87" t="str">
        <f t="shared" si="4"/>
        <v>Aceptable con control especifico</v>
      </c>
      <c r="U35" s="89">
        <v>1</v>
      </c>
      <c r="V35" s="87" t="s">
        <v>322</v>
      </c>
      <c r="W35" s="89" t="s">
        <v>239</v>
      </c>
      <c r="X35" s="89" t="s">
        <v>241</v>
      </c>
      <c r="Y35" s="89" t="s">
        <v>241</v>
      </c>
      <c r="Z35" s="89" t="s">
        <v>241</v>
      </c>
      <c r="AA35" s="87" t="s">
        <v>325</v>
      </c>
      <c r="AB35" s="90" t="s">
        <v>241</v>
      </c>
    </row>
    <row r="36" spans="2:28" ht="104.25" customHeight="1" x14ac:dyDescent="0.25">
      <c r="B36" s="285"/>
      <c r="C36" s="292"/>
      <c r="D36" s="250"/>
      <c r="E36" s="265"/>
      <c r="F36" s="267"/>
      <c r="G36" s="102" t="s">
        <v>220</v>
      </c>
      <c r="H36" s="89" t="s">
        <v>201</v>
      </c>
      <c r="I36" s="86" t="s">
        <v>221</v>
      </c>
      <c r="J36" s="87" t="s">
        <v>233</v>
      </c>
      <c r="K36" s="87" t="s">
        <v>234</v>
      </c>
      <c r="L36" s="87" t="s">
        <v>340</v>
      </c>
      <c r="M36" s="89">
        <v>2</v>
      </c>
      <c r="N36" s="89">
        <v>3</v>
      </c>
      <c r="O36" s="89">
        <f t="shared" si="12"/>
        <v>6</v>
      </c>
      <c r="P36" s="89" t="str">
        <f t="shared" si="13"/>
        <v>Medio</v>
      </c>
      <c r="Q36" s="89">
        <v>25</v>
      </c>
      <c r="R36" s="89">
        <f t="shared" si="14"/>
        <v>150</v>
      </c>
      <c r="S36" s="89" t="str">
        <f t="shared" si="15"/>
        <v>II</v>
      </c>
      <c r="T36" s="87" t="str">
        <f t="shared" si="4"/>
        <v>Aceptable con control especifico</v>
      </c>
      <c r="U36" s="89">
        <v>1</v>
      </c>
      <c r="V36" s="87" t="s">
        <v>247</v>
      </c>
      <c r="W36" s="89" t="s">
        <v>239</v>
      </c>
      <c r="X36" s="89" t="s">
        <v>241</v>
      </c>
      <c r="Y36" s="89" t="s">
        <v>241</v>
      </c>
      <c r="Z36" s="87" t="s">
        <v>246</v>
      </c>
      <c r="AA36" s="87" t="s">
        <v>253</v>
      </c>
      <c r="AB36" s="103" t="s">
        <v>254</v>
      </c>
    </row>
    <row r="37" spans="2:28" ht="72.75" customHeight="1" x14ac:dyDescent="0.25">
      <c r="B37" s="285"/>
      <c r="C37" s="292"/>
      <c r="D37" s="83" t="s">
        <v>281</v>
      </c>
      <c r="E37" s="84" t="s">
        <v>286</v>
      </c>
      <c r="F37" s="85" t="s">
        <v>213</v>
      </c>
      <c r="G37" s="86" t="s">
        <v>217</v>
      </c>
      <c r="H37" s="87" t="s">
        <v>203</v>
      </c>
      <c r="I37" s="88" t="s">
        <v>222</v>
      </c>
      <c r="J37" s="89" t="s">
        <v>235</v>
      </c>
      <c r="K37" s="89" t="s">
        <v>235</v>
      </c>
      <c r="L37" s="89" t="s">
        <v>235</v>
      </c>
      <c r="M37" s="89">
        <v>6</v>
      </c>
      <c r="N37" s="89">
        <v>3</v>
      </c>
      <c r="O37" s="89">
        <f t="shared" si="12"/>
        <v>18</v>
      </c>
      <c r="P37" s="89" t="str">
        <f t="shared" si="13"/>
        <v>Alto</v>
      </c>
      <c r="Q37" s="89">
        <v>10</v>
      </c>
      <c r="R37" s="89">
        <f t="shared" si="14"/>
        <v>180</v>
      </c>
      <c r="S37" s="89" t="str">
        <f t="shared" si="15"/>
        <v>II</v>
      </c>
      <c r="T37" s="87" t="str">
        <f t="shared" si="4"/>
        <v>Aceptable con control especifico</v>
      </c>
      <c r="U37" s="89">
        <v>1</v>
      </c>
      <c r="V37" s="87" t="s">
        <v>243</v>
      </c>
      <c r="W37" s="89" t="s">
        <v>239</v>
      </c>
      <c r="X37" s="89" t="s">
        <v>241</v>
      </c>
      <c r="Y37" s="89" t="s">
        <v>241</v>
      </c>
      <c r="Z37" s="89" t="s">
        <v>241</v>
      </c>
      <c r="AA37" s="87" t="s">
        <v>252</v>
      </c>
      <c r="AB37" s="90" t="s">
        <v>241</v>
      </c>
    </row>
    <row r="38" spans="2:28" ht="94.5" customHeight="1" x14ac:dyDescent="0.25">
      <c r="B38" s="285"/>
      <c r="C38" s="292"/>
      <c r="D38" s="83" t="s">
        <v>282</v>
      </c>
      <c r="E38" s="84" t="s">
        <v>287</v>
      </c>
      <c r="F38" s="85" t="s">
        <v>213</v>
      </c>
      <c r="G38" s="55" t="s">
        <v>216</v>
      </c>
      <c r="H38" s="91" t="s">
        <v>203</v>
      </c>
      <c r="I38" s="88" t="s">
        <v>222</v>
      </c>
      <c r="J38" s="89" t="s">
        <v>235</v>
      </c>
      <c r="K38" s="89" t="s">
        <v>235</v>
      </c>
      <c r="L38" s="89" t="s">
        <v>235</v>
      </c>
      <c r="M38" s="89">
        <v>2</v>
      </c>
      <c r="N38" s="89">
        <v>4</v>
      </c>
      <c r="O38" s="89">
        <f t="shared" si="12"/>
        <v>8</v>
      </c>
      <c r="P38" s="89" t="str">
        <f t="shared" si="13"/>
        <v>Medio</v>
      </c>
      <c r="Q38" s="89">
        <v>10</v>
      </c>
      <c r="R38" s="89">
        <f t="shared" si="14"/>
        <v>80</v>
      </c>
      <c r="S38" s="89" t="str">
        <f t="shared" si="15"/>
        <v>III</v>
      </c>
      <c r="T38" s="87" t="str">
        <f t="shared" si="4"/>
        <v>Mejorable</v>
      </c>
      <c r="U38" s="89">
        <v>1</v>
      </c>
      <c r="V38" s="87" t="s">
        <v>244</v>
      </c>
      <c r="W38" s="89" t="s">
        <v>239</v>
      </c>
      <c r="X38" s="89" t="s">
        <v>241</v>
      </c>
      <c r="Y38" s="89" t="s">
        <v>241</v>
      </c>
      <c r="Z38" s="89" t="s">
        <v>241</v>
      </c>
      <c r="AA38" s="87" t="s">
        <v>252</v>
      </c>
      <c r="AB38" s="90" t="s">
        <v>241</v>
      </c>
    </row>
    <row r="39" spans="2:28" ht="124.5" customHeight="1" thickBot="1" x14ac:dyDescent="0.3">
      <c r="B39" s="286"/>
      <c r="C39" s="293"/>
      <c r="D39" s="92" t="s">
        <v>283</v>
      </c>
      <c r="E39" s="104" t="s">
        <v>289</v>
      </c>
      <c r="F39" s="94" t="s">
        <v>213</v>
      </c>
      <c r="G39" s="97" t="s">
        <v>316</v>
      </c>
      <c r="H39" s="105" t="s">
        <v>199</v>
      </c>
      <c r="I39" s="105" t="s">
        <v>318</v>
      </c>
      <c r="J39" s="98" t="s">
        <v>235</v>
      </c>
      <c r="K39" s="98" t="s">
        <v>235</v>
      </c>
      <c r="L39" s="96" t="s">
        <v>235</v>
      </c>
      <c r="M39" s="98">
        <v>2</v>
      </c>
      <c r="N39" s="98">
        <v>4</v>
      </c>
      <c r="O39" s="98">
        <f t="shared" si="12"/>
        <v>8</v>
      </c>
      <c r="P39" s="98" t="str">
        <f t="shared" si="13"/>
        <v>Medio</v>
      </c>
      <c r="Q39" s="98">
        <v>25</v>
      </c>
      <c r="R39" s="98">
        <f t="shared" si="14"/>
        <v>200</v>
      </c>
      <c r="S39" s="98" t="str">
        <f t="shared" si="15"/>
        <v>II</v>
      </c>
      <c r="T39" s="96" t="str">
        <f t="shared" si="4"/>
        <v>Aceptable con control especifico</v>
      </c>
      <c r="U39" s="98">
        <v>1</v>
      </c>
      <c r="V39" s="96" t="s">
        <v>317</v>
      </c>
      <c r="W39" s="98" t="s">
        <v>239</v>
      </c>
      <c r="X39" s="98" t="s">
        <v>241</v>
      </c>
      <c r="Y39" s="98" t="s">
        <v>241</v>
      </c>
      <c r="Z39" s="98" t="s">
        <v>241</v>
      </c>
      <c r="AA39" s="96" t="s">
        <v>319</v>
      </c>
      <c r="AB39" s="106" t="s">
        <v>241</v>
      </c>
    </row>
    <row r="40" spans="2:28" ht="87.75" customHeight="1" x14ac:dyDescent="0.25">
      <c r="B40" s="284" t="s">
        <v>337</v>
      </c>
      <c r="C40" s="242" t="s">
        <v>214</v>
      </c>
      <c r="D40" s="101" t="s">
        <v>290</v>
      </c>
      <c r="E40" s="74" t="s">
        <v>294</v>
      </c>
      <c r="F40" s="75" t="s">
        <v>213</v>
      </c>
      <c r="G40" s="107" t="s">
        <v>220</v>
      </c>
      <c r="H40" s="79" t="s">
        <v>201</v>
      </c>
      <c r="I40" s="76" t="s">
        <v>221</v>
      </c>
      <c r="J40" s="78" t="s">
        <v>233</v>
      </c>
      <c r="K40" s="78" t="s">
        <v>234</v>
      </c>
      <c r="L40" s="87" t="s">
        <v>340</v>
      </c>
      <c r="M40" s="79">
        <v>2</v>
      </c>
      <c r="N40" s="79">
        <v>3</v>
      </c>
      <c r="O40" s="79">
        <f t="shared" si="12"/>
        <v>6</v>
      </c>
      <c r="P40" s="79" t="str">
        <f t="shared" si="13"/>
        <v>Medio</v>
      </c>
      <c r="Q40" s="79">
        <v>25</v>
      </c>
      <c r="R40" s="79">
        <f t="shared" si="14"/>
        <v>150</v>
      </c>
      <c r="S40" s="79" t="str">
        <f t="shared" si="15"/>
        <v>II</v>
      </c>
      <c r="T40" s="78" t="str">
        <f t="shared" si="4"/>
        <v>Aceptable con control especifico</v>
      </c>
      <c r="U40" s="79">
        <v>1</v>
      </c>
      <c r="V40" s="78" t="s">
        <v>247</v>
      </c>
      <c r="W40" s="79" t="s">
        <v>239</v>
      </c>
      <c r="X40" s="79" t="s">
        <v>241</v>
      </c>
      <c r="Y40" s="79" t="s">
        <v>241</v>
      </c>
      <c r="Z40" s="78" t="s">
        <v>246</v>
      </c>
      <c r="AA40" s="78" t="s">
        <v>253</v>
      </c>
      <c r="AB40" s="112" t="s">
        <v>254</v>
      </c>
    </row>
    <row r="41" spans="2:28" ht="76.5" customHeight="1" x14ac:dyDescent="0.25">
      <c r="B41" s="287"/>
      <c r="C41" s="267"/>
      <c r="D41" s="249" t="s">
        <v>291</v>
      </c>
      <c r="E41" s="264" t="s">
        <v>231</v>
      </c>
      <c r="F41" s="266" t="s">
        <v>213</v>
      </c>
      <c r="G41" s="102" t="s">
        <v>258</v>
      </c>
      <c r="H41" s="91" t="s">
        <v>197</v>
      </c>
      <c r="I41" s="86" t="s">
        <v>259</v>
      </c>
      <c r="J41" s="89" t="s">
        <v>235</v>
      </c>
      <c r="K41" s="87" t="s">
        <v>260</v>
      </c>
      <c r="L41" s="87" t="s">
        <v>235</v>
      </c>
      <c r="M41" s="89">
        <v>6</v>
      </c>
      <c r="N41" s="89">
        <v>3</v>
      </c>
      <c r="O41" s="89">
        <f t="shared" si="12"/>
        <v>18</v>
      </c>
      <c r="P41" s="89" t="str">
        <f t="shared" ref="P41" si="16">IF(O41&lt;&gt;0,IF(O41&gt;=24, "Muy alto",IF(AND(O41&gt;9,O41&lt;21),"Alto", IF(AND(O41&gt;5,O41&lt;=8),"Medio","Bajo"))), "")</f>
        <v>Alto</v>
      </c>
      <c r="Q41" s="89">
        <v>25</v>
      </c>
      <c r="R41" s="89">
        <f t="shared" si="14"/>
        <v>450</v>
      </c>
      <c r="S41" s="89" t="str">
        <f t="shared" si="15"/>
        <v>II</v>
      </c>
      <c r="T41" s="87" t="str">
        <f t="shared" si="4"/>
        <v>Aceptable con control especifico</v>
      </c>
      <c r="U41" s="89">
        <v>1</v>
      </c>
      <c r="V41" s="87" t="s">
        <v>307</v>
      </c>
      <c r="W41" s="89" t="s">
        <v>239</v>
      </c>
      <c r="X41" s="89" t="s">
        <v>241</v>
      </c>
      <c r="Y41" s="89" t="s">
        <v>241</v>
      </c>
      <c r="Z41" s="89" t="s">
        <v>241</v>
      </c>
      <c r="AA41" s="87" t="s">
        <v>242</v>
      </c>
      <c r="AB41" s="90" t="s">
        <v>241</v>
      </c>
    </row>
    <row r="42" spans="2:28" ht="75.75" customHeight="1" x14ac:dyDescent="0.25">
      <c r="B42" s="285"/>
      <c r="C42" s="243"/>
      <c r="D42" s="250"/>
      <c r="E42" s="265"/>
      <c r="F42" s="267"/>
      <c r="G42" s="86" t="s">
        <v>217</v>
      </c>
      <c r="H42" s="87" t="s">
        <v>203</v>
      </c>
      <c r="I42" s="88" t="s">
        <v>222</v>
      </c>
      <c r="J42" s="89" t="s">
        <v>235</v>
      </c>
      <c r="K42" s="89" t="s">
        <v>235</v>
      </c>
      <c r="L42" s="89" t="s">
        <v>235</v>
      </c>
      <c r="M42" s="89">
        <v>6</v>
      </c>
      <c r="N42" s="89">
        <v>2</v>
      </c>
      <c r="O42" s="89">
        <f t="shared" si="12"/>
        <v>12</v>
      </c>
      <c r="P42" s="89" t="str">
        <f t="shared" ref="P42:P61" si="17">IF(O42&lt;&gt;0,IF(O42&gt;=24, "Muy alto",IF(AND(O42&gt;9,O42&lt;21),"Alto", IF(AND(O42&gt;5,O42&lt;=8),"Medio","Bajo"))), "")</f>
        <v>Alto</v>
      </c>
      <c r="Q42" s="89">
        <v>10</v>
      </c>
      <c r="R42" s="89">
        <f t="shared" si="14"/>
        <v>120</v>
      </c>
      <c r="S42" s="89" t="str">
        <f t="shared" si="15"/>
        <v>III</v>
      </c>
      <c r="T42" s="87" t="str">
        <f t="shared" si="4"/>
        <v>Mejorable</v>
      </c>
      <c r="U42" s="89">
        <v>1</v>
      </c>
      <c r="V42" s="87" t="s">
        <v>243</v>
      </c>
      <c r="W42" s="89" t="s">
        <v>239</v>
      </c>
      <c r="X42" s="89" t="s">
        <v>241</v>
      </c>
      <c r="Y42" s="89" t="s">
        <v>241</v>
      </c>
      <c r="Z42" s="89" t="s">
        <v>241</v>
      </c>
      <c r="AA42" s="87" t="s">
        <v>252</v>
      </c>
      <c r="AB42" s="90" t="s">
        <v>241</v>
      </c>
    </row>
    <row r="43" spans="2:28" ht="64.5" customHeight="1" x14ac:dyDescent="0.25">
      <c r="B43" s="285"/>
      <c r="C43" s="243"/>
      <c r="D43" s="83" t="s">
        <v>292</v>
      </c>
      <c r="E43" s="84" t="s">
        <v>296</v>
      </c>
      <c r="F43" s="85" t="s">
        <v>239</v>
      </c>
      <c r="G43" s="55" t="s">
        <v>216</v>
      </c>
      <c r="H43" s="91" t="s">
        <v>203</v>
      </c>
      <c r="I43" s="88" t="s">
        <v>222</v>
      </c>
      <c r="J43" s="89" t="s">
        <v>235</v>
      </c>
      <c r="K43" s="89" t="s">
        <v>235</v>
      </c>
      <c r="L43" s="89" t="s">
        <v>235</v>
      </c>
      <c r="M43" s="89">
        <v>2</v>
      </c>
      <c r="N43" s="89">
        <v>3</v>
      </c>
      <c r="O43" s="89">
        <f t="shared" si="12"/>
        <v>6</v>
      </c>
      <c r="P43" s="89" t="str">
        <f t="shared" si="17"/>
        <v>Medio</v>
      </c>
      <c r="Q43" s="89">
        <v>10</v>
      </c>
      <c r="R43" s="89">
        <f t="shared" si="14"/>
        <v>60</v>
      </c>
      <c r="S43" s="89" t="str">
        <f t="shared" si="15"/>
        <v>III</v>
      </c>
      <c r="T43" s="87" t="str">
        <f t="shared" si="4"/>
        <v>Mejorable</v>
      </c>
      <c r="U43" s="89">
        <v>1</v>
      </c>
      <c r="V43" s="87" t="s">
        <v>244</v>
      </c>
      <c r="W43" s="89" t="s">
        <v>239</v>
      </c>
      <c r="X43" s="89" t="s">
        <v>241</v>
      </c>
      <c r="Y43" s="89" t="s">
        <v>241</v>
      </c>
      <c r="Z43" s="89" t="s">
        <v>241</v>
      </c>
      <c r="AA43" s="87" t="s">
        <v>252</v>
      </c>
      <c r="AB43" s="90" t="s">
        <v>241</v>
      </c>
    </row>
    <row r="44" spans="2:28" ht="99.75" customHeight="1" x14ac:dyDescent="0.25">
      <c r="B44" s="285"/>
      <c r="C44" s="243"/>
      <c r="D44" s="288" t="s">
        <v>293</v>
      </c>
      <c r="E44" s="290" t="s">
        <v>297</v>
      </c>
      <c r="F44" s="243" t="s">
        <v>213</v>
      </c>
      <c r="G44" s="86" t="s">
        <v>316</v>
      </c>
      <c r="H44" s="91" t="s">
        <v>199</v>
      </c>
      <c r="I44" s="91" t="s">
        <v>318</v>
      </c>
      <c r="J44" s="89" t="s">
        <v>235</v>
      </c>
      <c r="K44" s="89" t="s">
        <v>235</v>
      </c>
      <c r="L44" s="87" t="s">
        <v>235</v>
      </c>
      <c r="M44" s="89">
        <v>2</v>
      </c>
      <c r="N44" s="89">
        <v>3</v>
      </c>
      <c r="O44" s="89">
        <f t="shared" si="12"/>
        <v>6</v>
      </c>
      <c r="P44" s="89" t="str">
        <f t="shared" si="17"/>
        <v>Medio</v>
      </c>
      <c r="Q44" s="89">
        <v>25</v>
      </c>
      <c r="R44" s="89">
        <f t="shared" si="14"/>
        <v>150</v>
      </c>
      <c r="S44" s="89" t="str">
        <f t="shared" si="15"/>
        <v>II</v>
      </c>
      <c r="T44" s="87" t="str">
        <f t="shared" si="4"/>
        <v>Aceptable con control especifico</v>
      </c>
      <c r="U44" s="89">
        <v>1</v>
      </c>
      <c r="V44" s="87" t="s">
        <v>317</v>
      </c>
      <c r="W44" s="89" t="s">
        <v>239</v>
      </c>
      <c r="X44" s="89" t="s">
        <v>241</v>
      </c>
      <c r="Y44" s="89" t="s">
        <v>241</v>
      </c>
      <c r="Z44" s="89" t="s">
        <v>241</v>
      </c>
      <c r="AA44" s="87" t="s">
        <v>319</v>
      </c>
      <c r="AB44" s="90" t="s">
        <v>241</v>
      </c>
    </row>
    <row r="45" spans="2:28" ht="65.25" customHeight="1" x14ac:dyDescent="0.25">
      <c r="B45" s="285"/>
      <c r="C45" s="243"/>
      <c r="D45" s="288"/>
      <c r="E45" s="290"/>
      <c r="F45" s="243"/>
      <c r="G45" s="86" t="s">
        <v>219</v>
      </c>
      <c r="H45" s="87" t="s">
        <v>205</v>
      </c>
      <c r="I45" s="87" t="s">
        <v>223</v>
      </c>
      <c r="J45" s="89" t="s">
        <v>235</v>
      </c>
      <c r="K45" s="89" t="s">
        <v>235</v>
      </c>
      <c r="L45" s="89" t="s">
        <v>235</v>
      </c>
      <c r="M45" s="89">
        <v>2</v>
      </c>
      <c r="N45" s="89">
        <v>2</v>
      </c>
      <c r="O45" s="89">
        <f t="shared" si="12"/>
        <v>4</v>
      </c>
      <c r="P45" s="89" t="str">
        <f t="shared" si="17"/>
        <v>Bajo</v>
      </c>
      <c r="Q45" s="89">
        <v>10</v>
      </c>
      <c r="R45" s="89">
        <f t="shared" si="14"/>
        <v>40</v>
      </c>
      <c r="S45" s="89" t="str">
        <f t="shared" si="15"/>
        <v>III</v>
      </c>
      <c r="T45" s="87" t="str">
        <f t="shared" si="4"/>
        <v>Mejorable</v>
      </c>
      <c r="U45" s="89">
        <v>1</v>
      </c>
      <c r="V45" s="87" t="s">
        <v>245</v>
      </c>
      <c r="W45" s="89" t="s">
        <v>213</v>
      </c>
      <c r="X45" s="89" t="s">
        <v>241</v>
      </c>
      <c r="Y45" s="89" t="s">
        <v>241</v>
      </c>
      <c r="Z45" s="89" t="s">
        <v>241</v>
      </c>
      <c r="AA45" s="89" t="s">
        <v>241</v>
      </c>
      <c r="AB45" s="90" t="s">
        <v>241</v>
      </c>
    </row>
    <row r="46" spans="2:28" ht="63" customHeight="1" x14ac:dyDescent="0.25">
      <c r="B46" s="285"/>
      <c r="C46" s="243"/>
      <c r="D46" s="288" t="s">
        <v>298</v>
      </c>
      <c r="E46" s="290" t="s">
        <v>299</v>
      </c>
      <c r="F46" s="243" t="s">
        <v>239</v>
      </c>
      <c r="G46" s="86" t="s">
        <v>320</v>
      </c>
      <c r="H46" s="87" t="s">
        <v>203</v>
      </c>
      <c r="I46" s="87" t="s">
        <v>321</v>
      </c>
      <c r="J46" s="87" t="s">
        <v>323</v>
      </c>
      <c r="K46" s="89" t="s">
        <v>235</v>
      </c>
      <c r="L46" s="87" t="s">
        <v>324</v>
      </c>
      <c r="M46" s="89">
        <v>2</v>
      </c>
      <c r="N46" s="89">
        <v>3</v>
      </c>
      <c r="O46" s="89">
        <f t="shared" si="12"/>
        <v>6</v>
      </c>
      <c r="P46" s="89" t="str">
        <f t="shared" si="17"/>
        <v>Medio</v>
      </c>
      <c r="Q46" s="89">
        <v>25</v>
      </c>
      <c r="R46" s="89">
        <f t="shared" si="14"/>
        <v>150</v>
      </c>
      <c r="S46" s="89" t="str">
        <f t="shared" si="15"/>
        <v>II</v>
      </c>
      <c r="T46" s="87" t="str">
        <f t="shared" si="4"/>
        <v>Aceptable con control especifico</v>
      </c>
      <c r="U46" s="89">
        <v>1</v>
      </c>
      <c r="V46" s="87" t="s">
        <v>322</v>
      </c>
      <c r="W46" s="89" t="s">
        <v>239</v>
      </c>
      <c r="X46" s="89" t="s">
        <v>241</v>
      </c>
      <c r="Y46" s="89" t="s">
        <v>241</v>
      </c>
      <c r="Z46" s="89" t="s">
        <v>241</v>
      </c>
      <c r="AA46" s="87" t="s">
        <v>325</v>
      </c>
      <c r="AB46" s="90" t="s">
        <v>241</v>
      </c>
    </row>
    <row r="47" spans="2:28" ht="92.25" customHeight="1" thickBot="1" x14ac:dyDescent="0.3">
      <c r="B47" s="286"/>
      <c r="C47" s="244"/>
      <c r="D47" s="289"/>
      <c r="E47" s="291"/>
      <c r="F47" s="244"/>
      <c r="G47" s="95" t="s">
        <v>303</v>
      </c>
      <c r="H47" s="96" t="s">
        <v>199</v>
      </c>
      <c r="I47" s="97" t="s">
        <v>305</v>
      </c>
      <c r="J47" s="98" t="s">
        <v>235</v>
      </c>
      <c r="K47" s="96" t="s">
        <v>306</v>
      </c>
      <c r="L47" s="96" t="s">
        <v>235</v>
      </c>
      <c r="M47" s="98">
        <v>2</v>
      </c>
      <c r="N47" s="98">
        <v>4</v>
      </c>
      <c r="O47" s="98">
        <f t="shared" si="12"/>
        <v>8</v>
      </c>
      <c r="P47" s="98" t="str">
        <f t="shared" si="17"/>
        <v>Medio</v>
      </c>
      <c r="Q47" s="98">
        <v>60</v>
      </c>
      <c r="R47" s="98">
        <f t="shared" si="14"/>
        <v>480</v>
      </c>
      <c r="S47" s="98" t="str">
        <f t="shared" si="15"/>
        <v>II</v>
      </c>
      <c r="T47" s="96" t="str">
        <f t="shared" si="4"/>
        <v>Aceptable con control especifico</v>
      </c>
      <c r="U47" s="96">
        <v>1</v>
      </c>
      <c r="V47" s="96" t="s">
        <v>310</v>
      </c>
      <c r="W47" s="98" t="s">
        <v>239</v>
      </c>
      <c r="X47" s="98" t="s">
        <v>241</v>
      </c>
      <c r="Y47" s="98" t="s">
        <v>241</v>
      </c>
      <c r="Z47" s="96" t="s">
        <v>308</v>
      </c>
      <c r="AA47" s="98" t="s">
        <v>309</v>
      </c>
      <c r="AB47" s="106" t="s">
        <v>241</v>
      </c>
    </row>
    <row r="48" spans="2:28" ht="65.25" customHeight="1" x14ac:dyDescent="0.25">
      <c r="B48" s="284" t="s">
        <v>338</v>
      </c>
      <c r="C48" s="242" t="s">
        <v>214</v>
      </c>
      <c r="D48" s="295" t="s">
        <v>300</v>
      </c>
      <c r="E48" s="294" t="s">
        <v>302</v>
      </c>
      <c r="F48" s="294" t="s">
        <v>239</v>
      </c>
      <c r="G48" s="76" t="s">
        <v>217</v>
      </c>
      <c r="H48" s="78" t="s">
        <v>203</v>
      </c>
      <c r="I48" s="113" t="s">
        <v>222</v>
      </c>
      <c r="J48" s="79" t="s">
        <v>235</v>
      </c>
      <c r="K48" s="79" t="s">
        <v>235</v>
      </c>
      <c r="L48" s="79" t="s">
        <v>235</v>
      </c>
      <c r="M48" s="79">
        <v>6</v>
      </c>
      <c r="N48" s="79">
        <v>2</v>
      </c>
      <c r="O48" s="79">
        <f t="shared" si="12"/>
        <v>12</v>
      </c>
      <c r="P48" s="79" t="str">
        <f t="shared" si="17"/>
        <v>Alto</v>
      </c>
      <c r="Q48" s="79">
        <v>10</v>
      </c>
      <c r="R48" s="79">
        <f t="shared" si="14"/>
        <v>120</v>
      </c>
      <c r="S48" s="79" t="str">
        <f t="shared" si="15"/>
        <v>III</v>
      </c>
      <c r="T48" s="78" t="str">
        <f t="shared" si="4"/>
        <v>Mejorable</v>
      </c>
      <c r="U48" s="79">
        <v>1</v>
      </c>
      <c r="V48" s="78" t="s">
        <v>243</v>
      </c>
      <c r="W48" s="79" t="s">
        <v>239</v>
      </c>
      <c r="X48" s="79" t="s">
        <v>241</v>
      </c>
      <c r="Y48" s="79" t="s">
        <v>241</v>
      </c>
      <c r="Z48" s="79" t="s">
        <v>241</v>
      </c>
      <c r="AA48" s="78" t="s">
        <v>252</v>
      </c>
      <c r="AB48" s="81" t="s">
        <v>241</v>
      </c>
    </row>
    <row r="49" spans="2:28" ht="68.25" customHeight="1" x14ac:dyDescent="0.25">
      <c r="B49" s="285"/>
      <c r="C49" s="243"/>
      <c r="D49" s="288"/>
      <c r="E49" s="290"/>
      <c r="F49" s="290"/>
      <c r="G49" s="55" t="s">
        <v>216</v>
      </c>
      <c r="H49" s="91" t="s">
        <v>203</v>
      </c>
      <c r="I49" s="88" t="s">
        <v>222</v>
      </c>
      <c r="J49" s="89" t="s">
        <v>235</v>
      </c>
      <c r="K49" s="89" t="s">
        <v>235</v>
      </c>
      <c r="L49" s="89" t="s">
        <v>235</v>
      </c>
      <c r="M49" s="89">
        <v>2</v>
      </c>
      <c r="N49" s="89">
        <v>3</v>
      </c>
      <c r="O49" s="89">
        <f t="shared" si="12"/>
        <v>6</v>
      </c>
      <c r="P49" s="89" t="str">
        <f t="shared" si="17"/>
        <v>Medio</v>
      </c>
      <c r="Q49" s="89">
        <v>10</v>
      </c>
      <c r="R49" s="89">
        <f t="shared" si="14"/>
        <v>60</v>
      </c>
      <c r="S49" s="89" t="str">
        <f t="shared" si="15"/>
        <v>III</v>
      </c>
      <c r="T49" s="87" t="str">
        <f t="shared" si="4"/>
        <v>Mejorable</v>
      </c>
      <c r="U49" s="89">
        <v>1</v>
      </c>
      <c r="V49" s="87" t="s">
        <v>244</v>
      </c>
      <c r="W49" s="89" t="s">
        <v>239</v>
      </c>
      <c r="X49" s="89" t="s">
        <v>241</v>
      </c>
      <c r="Y49" s="89" t="s">
        <v>241</v>
      </c>
      <c r="Z49" s="89" t="s">
        <v>241</v>
      </c>
      <c r="AA49" s="87" t="s">
        <v>252</v>
      </c>
      <c r="AB49" s="90" t="s">
        <v>241</v>
      </c>
    </row>
    <row r="50" spans="2:28" ht="102" customHeight="1" x14ac:dyDescent="0.25">
      <c r="B50" s="285"/>
      <c r="C50" s="243"/>
      <c r="D50" s="288"/>
      <c r="E50" s="290"/>
      <c r="F50" s="290"/>
      <c r="G50" s="86" t="s">
        <v>316</v>
      </c>
      <c r="H50" s="91" t="s">
        <v>199</v>
      </c>
      <c r="I50" s="91" t="s">
        <v>318</v>
      </c>
      <c r="J50" s="89" t="s">
        <v>235</v>
      </c>
      <c r="K50" s="89" t="s">
        <v>235</v>
      </c>
      <c r="L50" s="87" t="s">
        <v>235</v>
      </c>
      <c r="M50" s="89">
        <v>6</v>
      </c>
      <c r="N50" s="89">
        <v>3</v>
      </c>
      <c r="O50" s="89">
        <f t="shared" si="12"/>
        <v>18</v>
      </c>
      <c r="P50" s="89" t="str">
        <f t="shared" si="17"/>
        <v>Alto</v>
      </c>
      <c r="Q50" s="89">
        <v>25</v>
      </c>
      <c r="R50" s="89">
        <f t="shared" si="14"/>
        <v>450</v>
      </c>
      <c r="S50" s="89" t="str">
        <f t="shared" si="15"/>
        <v>II</v>
      </c>
      <c r="T50" s="87" t="str">
        <f t="shared" si="4"/>
        <v>Aceptable con control especifico</v>
      </c>
      <c r="U50" s="89">
        <v>1</v>
      </c>
      <c r="V50" s="87" t="s">
        <v>317</v>
      </c>
      <c r="W50" s="89" t="s">
        <v>239</v>
      </c>
      <c r="X50" s="89" t="s">
        <v>241</v>
      </c>
      <c r="Y50" s="89" t="s">
        <v>241</v>
      </c>
      <c r="Z50" s="89" t="s">
        <v>241</v>
      </c>
      <c r="AA50" s="87" t="s">
        <v>319</v>
      </c>
      <c r="AB50" s="90" t="s">
        <v>241</v>
      </c>
    </row>
    <row r="51" spans="2:28" ht="60.75" customHeight="1" x14ac:dyDescent="0.25">
      <c r="B51" s="285"/>
      <c r="C51" s="243"/>
      <c r="D51" s="288"/>
      <c r="E51" s="290" t="s">
        <v>301</v>
      </c>
      <c r="F51" s="290" t="s">
        <v>239</v>
      </c>
      <c r="G51" s="86" t="s">
        <v>219</v>
      </c>
      <c r="H51" s="87" t="s">
        <v>205</v>
      </c>
      <c r="I51" s="87" t="s">
        <v>223</v>
      </c>
      <c r="J51" s="89" t="s">
        <v>235</v>
      </c>
      <c r="K51" s="89" t="s">
        <v>235</v>
      </c>
      <c r="L51" s="89" t="s">
        <v>235</v>
      </c>
      <c r="M51" s="89">
        <v>2</v>
      </c>
      <c r="N51" s="89">
        <v>2</v>
      </c>
      <c r="O51" s="89">
        <f t="shared" si="12"/>
        <v>4</v>
      </c>
      <c r="P51" s="89" t="str">
        <f t="shared" si="17"/>
        <v>Bajo</v>
      </c>
      <c r="Q51" s="89">
        <v>10</v>
      </c>
      <c r="R51" s="89">
        <f t="shared" si="14"/>
        <v>40</v>
      </c>
      <c r="S51" s="89" t="str">
        <f t="shared" si="15"/>
        <v>III</v>
      </c>
      <c r="T51" s="87" t="str">
        <f t="shared" si="4"/>
        <v>Mejorable</v>
      </c>
      <c r="U51" s="89">
        <v>1</v>
      </c>
      <c r="V51" s="87" t="s">
        <v>245</v>
      </c>
      <c r="W51" s="89" t="s">
        <v>213</v>
      </c>
      <c r="X51" s="89" t="s">
        <v>241</v>
      </c>
      <c r="Y51" s="89" t="s">
        <v>241</v>
      </c>
      <c r="Z51" s="89" t="s">
        <v>241</v>
      </c>
      <c r="AA51" s="89" t="s">
        <v>241</v>
      </c>
      <c r="AB51" s="90" t="s">
        <v>241</v>
      </c>
    </row>
    <row r="52" spans="2:28" ht="96.75" customHeight="1" x14ac:dyDescent="0.25">
      <c r="B52" s="285"/>
      <c r="C52" s="243"/>
      <c r="D52" s="288"/>
      <c r="E52" s="290"/>
      <c r="F52" s="290"/>
      <c r="G52" s="102" t="s">
        <v>220</v>
      </c>
      <c r="H52" s="89" t="s">
        <v>201</v>
      </c>
      <c r="I52" s="86" t="s">
        <v>221</v>
      </c>
      <c r="J52" s="87" t="s">
        <v>233</v>
      </c>
      <c r="K52" s="87" t="s">
        <v>234</v>
      </c>
      <c r="L52" s="87" t="s">
        <v>340</v>
      </c>
      <c r="M52" s="89">
        <v>2</v>
      </c>
      <c r="N52" s="89">
        <v>3</v>
      </c>
      <c r="O52" s="89">
        <f t="shared" si="12"/>
        <v>6</v>
      </c>
      <c r="P52" s="89" t="str">
        <f t="shared" si="17"/>
        <v>Medio</v>
      </c>
      <c r="Q52" s="89">
        <v>25</v>
      </c>
      <c r="R52" s="89">
        <f t="shared" si="14"/>
        <v>150</v>
      </c>
      <c r="S52" s="89" t="str">
        <f t="shared" si="15"/>
        <v>II</v>
      </c>
      <c r="T52" s="87" t="str">
        <f t="shared" si="4"/>
        <v>Aceptable con control especifico</v>
      </c>
      <c r="U52" s="89">
        <v>1</v>
      </c>
      <c r="V52" s="87" t="s">
        <v>247</v>
      </c>
      <c r="W52" s="89" t="s">
        <v>239</v>
      </c>
      <c r="X52" s="89" t="s">
        <v>241</v>
      </c>
      <c r="Y52" s="89" t="s">
        <v>241</v>
      </c>
      <c r="Z52" s="87" t="s">
        <v>246</v>
      </c>
      <c r="AA52" s="87" t="s">
        <v>253</v>
      </c>
      <c r="AB52" s="103" t="s">
        <v>254</v>
      </c>
    </row>
    <row r="53" spans="2:28" ht="48" customHeight="1" x14ac:dyDescent="0.25">
      <c r="B53" s="285"/>
      <c r="C53" s="243"/>
      <c r="D53" s="288"/>
      <c r="E53" s="290"/>
      <c r="F53" s="290"/>
      <c r="G53" s="102" t="s">
        <v>303</v>
      </c>
      <c r="H53" s="87" t="s">
        <v>199</v>
      </c>
      <c r="I53" s="86" t="s">
        <v>305</v>
      </c>
      <c r="J53" s="89" t="s">
        <v>235</v>
      </c>
      <c r="K53" s="87" t="s">
        <v>306</v>
      </c>
      <c r="L53" s="87" t="s">
        <v>235</v>
      </c>
      <c r="M53" s="89">
        <v>2</v>
      </c>
      <c r="N53" s="89">
        <v>4</v>
      </c>
      <c r="O53" s="89">
        <f t="shared" si="12"/>
        <v>8</v>
      </c>
      <c r="P53" s="89" t="str">
        <f t="shared" si="17"/>
        <v>Medio</v>
      </c>
      <c r="Q53" s="89">
        <v>60</v>
      </c>
      <c r="R53" s="89">
        <f t="shared" si="14"/>
        <v>480</v>
      </c>
      <c r="S53" s="89" t="str">
        <f t="shared" si="15"/>
        <v>II</v>
      </c>
      <c r="T53" s="87" t="str">
        <f t="shared" si="4"/>
        <v>Aceptable con control especifico</v>
      </c>
      <c r="U53" s="87">
        <v>1</v>
      </c>
      <c r="V53" s="87" t="s">
        <v>310</v>
      </c>
      <c r="W53" s="89" t="s">
        <v>239</v>
      </c>
      <c r="X53" s="89" t="s">
        <v>241</v>
      </c>
      <c r="Y53" s="89" t="s">
        <v>241</v>
      </c>
      <c r="Z53" s="87" t="s">
        <v>308</v>
      </c>
      <c r="AA53" s="89" t="s">
        <v>309</v>
      </c>
      <c r="AB53" s="90" t="s">
        <v>241</v>
      </c>
    </row>
    <row r="54" spans="2:28" ht="71.25" customHeight="1" thickBot="1" x14ac:dyDescent="0.3">
      <c r="B54" s="286"/>
      <c r="C54" s="244"/>
      <c r="D54" s="289"/>
      <c r="E54" s="291"/>
      <c r="F54" s="291"/>
      <c r="G54" s="97" t="s">
        <v>320</v>
      </c>
      <c r="H54" s="96" t="s">
        <v>203</v>
      </c>
      <c r="I54" s="96" t="s">
        <v>321</v>
      </c>
      <c r="J54" s="96" t="s">
        <v>323</v>
      </c>
      <c r="K54" s="98" t="s">
        <v>235</v>
      </c>
      <c r="L54" s="96" t="s">
        <v>324</v>
      </c>
      <c r="M54" s="98">
        <v>2</v>
      </c>
      <c r="N54" s="98">
        <v>3</v>
      </c>
      <c r="O54" s="98">
        <f t="shared" si="12"/>
        <v>6</v>
      </c>
      <c r="P54" s="98" t="str">
        <f t="shared" si="17"/>
        <v>Medio</v>
      </c>
      <c r="Q54" s="98">
        <v>25</v>
      </c>
      <c r="R54" s="98">
        <f t="shared" si="14"/>
        <v>150</v>
      </c>
      <c r="S54" s="98" t="str">
        <f t="shared" si="15"/>
        <v>II</v>
      </c>
      <c r="T54" s="96" t="str">
        <f t="shared" si="4"/>
        <v>Aceptable con control especifico</v>
      </c>
      <c r="U54" s="98">
        <v>1</v>
      </c>
      <c r="V54" s="96" t="s">
        <v>322</v>
      </c>
      <c r="W54" s="98" t="s">
        <v>239</v>
      </c>
      <c r="X54" s="98" t="s">
        <v>241</v>
      </c>
      <c r="Y54" s="98" t="s">
        <v>241</v>
      </c>
      <c r="Z54" s="98" t="s">
        <v>241</v>
      </c>
      <c r="AA54" s="96" t="s">
        <v>325</v>
      </c>
      <c r="AB54" s="106" t="s">
        <v>241</v>
      </c>
    </row>
    <row r="55" spans="2:28" ht="87.75" customHeight="1" x14ac:dyDescent="0.25">
      <c r="B55" s="284" t="s">
        <v>212</v>
      </c>
      <c r="C55" s="242" t="s">
        <v>214</v>
      </c>
      <c r="D55" s="281" t="s">
        <v>328</v>
      </c>
      <c r="E55" s="282" t="s">
        <v>330</v>
      </c>
      <c r="F55" s="282" t="s">
        <v>239</v>
      </c>
      <c r="G55" s="107" t="s">
        <v>303</v>
      </c>
      <c r="H55" s="78" t="s">
        <v>199</v>
      </c>
      <c r="I55" s="76" t="s">
        <v>305</v>
      </c>
      <c r="J55" s="79" t="s">
        <v>235</v>
      </c>
      <c r="K55" s="78" t="s">
        <v>306</v>
      </c>
      <c r="L55" s="78" t="s">
        <v>235</v>
      </c>
      <c r="M55" s="79">
        <v>2</v>
      </c>
      <c r="N55" s="79">
        <v>4</v>
      </c>
      <c r="O55" s="79">
        <f t="shared" si="12"/>
        <v>8</v>
      </c>
      <c r="P55" s="79" t="str">
        <f t="shared" si="17"/>
        <v>Medio</v>
      </c>
      <c r="Q55" s="79">
        <v>60</v>
      </c>
      <c r="R55" s="79">
        <f t="shared" si="14"/>
        <v>480</v>
      </c>
      <c r="S55" s="79" t="str">
        <f t="shared" si="15"/>
        <v>II</v>
      </c>
      <c r="T55" s="78" t="str">
        <f t="shared" si="4"/>
        <v>Aceptable con control especifico</v>
      </c>
      <c r="U55" s="78">
        <v>1</v>
      </c>
      <c r="V55" s="78" t="s">
        <v>310</v>
      </c>
      <c r="W55" s="79" t="s">
        <v>239</v>
      </c>
      <c r="X55" s="79" t="s">
        <v>241</v>
      </c>
      <c r="Y55" s="79" t="s">
        <v>241</v>
      </c>
      <c r="Z55" s="78" t="s">
        <v>308</v>
      </c>
      <c r="AA55" s="79" t="s">
        <v>309</v>
      </c>
      <c r="AB55" s="81" t="s">
        <v>241</v>
      </c>
    </row>
    <row r="56" spans="2:28" ht="87.75" customHeight="1" x14ac:dyDescent="0.25">
      <c r="B56" s="287"/>
      <c r="C56" s="267"/>
      <c r="D56" s="250"/>
      <c r="E56" s="265"/>
      <c r="F56" s="265"/>
      <c r="G56" s="102" t="s">
        <v>220</v>
      </c>
      <c r="H56" s="89" t="s">
        <v>201</v>
      </c>
      <c r="I56" s="86" t="s">
        <v>221</v>
      </c>
      <c r="J56" s="87" t="s">
        <v>233</v>
      </c>
      <c r="K56" s="87" t="s">
        <v>234</v>
      </c>
      <c r="L56" s="87" t="s">
        <v>340</v>
      </c>
      <c r="M56" s="89">
        <v>2</v>
      </c>
      <c r="N56" s="89">
        <v>3</v>
      </c>
      <c r="O56" s="89">
        <f t="shared" si="12"/>
        <v>6</v>
      </c>
      <c r="P56" s="89" t="str">
        <f t="shared" si="17"/>
        <v>Medio</v>
      </c>
      <c r="Q56" s="89">
        <v>25</v>
      </c>
      <c r="R56" s="89">
        <f t="shared" si="14"/>
        <v>150</v>
      </c>
      <c r="S56" s="89" t="str">
        <f t="shared" si="15"/>
        <v>II</v>
      </c>
      <c r="T56" s="87" t="str">
        <f t="shared" si="4"/>
        <v>Aceptable con control especifico</v>
      </c>
      <c r="U56" s="89">
        <v>1</v>
      </c>
      <c r="V56" s="87" t="s">
        <v>247</v>
      </c>
      <c r="W56" s="89" t="s">
        <v>239</v>
      </c>
      <c r="X56" s="89" t="s">
        <v>241</v>
      </c>
      <c r="Y56" s="89" t="s">
        <v>241</v>
      </c>
      <c r="Z56" s="87" t="s">
        <v>246</v>
      </c>
      <c r="AA56" s="87" t="s">
        <v>253</v>
      </c>
      <c r="AB56" s="103" t="s">
        <v>254</v>
      </c>
    </row>
    <row r="57" spans="2:28" ht="72.75" customHeight="1" x14ac:dyDescent="0.25">
      <c r="B57" s="285"/>
      <c r="C57" s="243"/>
      <c r="D57" s="288" t="s">
        <v>327</v>
      </c>
      <c r="E57" s="290" t="s">
        <v>329</v>
      </c>
      <c r="F57" s="290" t="s">
        <v>239</v>
      </c>
      <c r="G57" s="86" t="s">
        <v>320</v>
      </c>
      <c r="H57" s="87" t="s">
        <v>203</v>
      </c>
      <c r="I57" s="87" t="s">
        <v>321</v>
      </c>
      <c r="J57" s="87" t="s">
        <v>323</v>
      </c>
      <c r="K57" s="89" t="s">
        <v>235</v>
      </c>
      <c r="L57" s="87" t="s">
        <v>324</v>
      </c>
      <c r="M57" s="89">
        <v>2</v>
      </c>
      <c r="N57" s="89">
        <v>4</v>
      </c>
      <c r="O57" s="89">
        <f t="shared" si="12"/>
        <v>8</v>
      </c>
      <c r="P57" s="89" t="str">
        <f t="shared" si="17"/>
        <v>Medio</v>
      </c>
      <c r="Q57" s="89">
        <v>25</v>
      </c>
      <c r="R57" s="89">
        <f t="shared" si="14"/>
        <v>200</v>
      </c>
      <c r="S57" s="89" t="str">
        <f t="shared" si="15"/>
        <v>II</v>
      </c>
      <c r="T57" s="87" t="str">
        <f t="shared" si="4"/>
        <v>Aceptable con control especifico</v>
      </c>
      <c r="U57" s="89">
        <v>1</v>
      </c>
      <c r="V57" s="87" t="s">
        <v>322</v>
      </c>
      <c r="W57" s="89" t="s">
        <v>239</v>
      </c>
      <c r="X57" s="89" t="s">
        <v>241</v>
      </c>
      <c r="Y57" s="89" t="s">
        <v>241</v>
      </c>
      <c r="Z57" s="89" t="s">
        <v>241</v>
      </c>
      <c r="AA57" s="87" t="s">
        <v>325</v>
      </c>
      <c r="AB57" s="90" t="s">
        <v>241</v>
      </c>
    </row>
    <row r="58" spans="2:28" ht="72.75" customHeight="1" x14ac:dyDescent="0.25">
      <c r="B58" s="285"/>
      <c r="C58" s="243"/>
      <c r="D58" s="288"/>
      <c r="E58" s="290"/>
      <c r="F58" s="290"/>
      <c r="G58" s="86" t="s">
        <v>219</v>
      </c>
      <c r="H58" s="87" t="s">
        <v>205</v>
      </c>
      <c r="I58" s="87" t="s">
        <v>223</v>
      </c>
      <c r="J58" s="89" t="s">
        <v>235</v>
      </c>
      <c r="K58" s="89" t="s">
        <v>235</v>
      </c>
      <c r="L58" s="89" t="s">
        <v>235</v>
      </c>
      <c r="M58" s="89">
        <v>2</v>
      </c>
      <c r="N58" s="89">
        <v>2</v>
      </c>
      <c r="O58" s="89">
        <f t="shared" si="12"/>
        <v>4</v>
      </c>
      <c r="P58" s="89" t="str">
        <f t="shared" si="17"/>
        <v>Bajo</v>
      </c>
      <c r="Q58" s="89">
        <v>10</v>
      </c>
      <c r="R58" s="89">
        <f t="shared" si="14"/>
        <v>40</v>
      </c>
      <c r="S58" s="89" t="str">
        <f t="shared" si="15"/>
        <v>III</v>
      </c>
      <c r="T58" s="87" t="str">
        <f t="shared" si="4"/>
        <v>Mejorable</v>
      </c>
      <c r="U58" s="89">
        <v>1</v>
      </c>
      <c r="V58" s="87" t="s">
        <v>245</v>
      </c>
      <c r="W58" s="89" t="s">
        <v>213</v>
      </c>
      <c r="X58" s="89" t="s">
        <v>241</v>
      </c>
      <c r="Y58" s="89" t="s">
        <v>241</v>
      </c>
      <c r="Z58" s="89" t="s">
        <v>241</v>
      </c>
      <c r="AA58" s="89" t="s">
        <v>241</v>
      </c>
      <c r="AB58" s="90" t="s">
        <v>241</v>
      </c>
    </row>
    <row r="59" spans="2:28" ht="113.25" customHeight="1" x14ac:dyDescent="0.25">
      <c r="B59" s="285"/>
      <c r="C59" s="243"/>
      <c r="D59" s="288"/>
      <c r="E59" s="290"/>
      <c r="F59" s="290"/>
      <c r="G59" s="86" t="s">
        <v>316</v>
      </c>
      <c r="H59" s="91" t="s">
        <v>199</v>
      </c>
      <c r="I59" s="91" t="s">
        <v>318</v>
      </c>
      <c r="J59" s="89" t="s">
        <v>235</v>
      </c>
      <c r="K59" s="89" t="s">
        <v>235</v>
      </c>
      <c r="L59" s="87" t="s">
        <v>235</v>
      </c>
      <c r="M59" s="89">
        <v>2</v>
      </c>
      <c r="N59" s="89">
        <v>3</v>
      </c>
      <c r="O59" s="89">
        <f t="shared" si="12"/>
        <v>6</v>
      </c>
      <c r="P59" s="89" t="str">
        <f t="shared" si="17"/>
        <v>Medio</v>
      </c>
      <c r="Q59" s="89">
        <v>25</v>
      </c>
      <c r="R59" s="89">
        <f t="shared" si="14"/>
        <v>150</v>
      </c>
      <c r="S59" s="89" t="str">
        <f t="shared" si="15"/>
        <v>II</v>
      </c>
      <c r="T59" s="87" t="str">
        <f t="shared" si="4"/>
        <v>Aceptable con control especifico</v>
      </c>
      <c r="U59" s="89">
        <v>1</v>
      </c>
      <c r="V59" s="87" t="s">
        <v>317</v>
      </c>
      <c r="W59" s="89" t="s">
        <v>239</v>
      </c>
      <c r="X59" s="89" t="s">
        <v>241</v>
      </c>
      <c r="Y59" s="89" t="s">
        <v>241</v>
      </c>
      <c r="Z59" s="89" t="s">
        <v>241</v>
      </c>
      <c r="AA59" s="87" t="s">
        <v>319</v>
      </c>
      <c r="AB59" s="90" t="s">
        <v>241</v>
      </c>
    </row>
    <row r="60" spans="2:28" ht="71.25" customHeight="1" x14ac:dyDescent="0.25">
      <c r="B60" s="285"/>
      <c r="C60" s="243"/>
      <c r="D60" s="288" t="s">
        <v>326</v>
      </c>
      <c r="E60" s="290" t="s">
        <v>331</v>
      </c>
      <c r="F60" s="243" t="s">
        <v>213</v>
      </c>
      <c r="G60" s="86" t="s">
        <v>217</v>
      </c>
      <c r="H60" s="87" t="s">
        <v>203</v>
      </c>
      <c r="I60" s="88" t="s">
        <v>222</v>
      </c>
      <c r="J60" s="89" t="s">
        <v>235</v>
      </c>
      <c r="K60" s="89" t="s">
        <v>235</v>
      </c>
      <c r="L60" s="89" t="s">
        <v>235</v>
      </c>
      <c r="M60" s="89">
        <v>6</v>
      </c>
      <c r="N60" s="89">
        <v>3</v>
      </c>
      <c r="O60" s="89">
        <f t="shared" si="12"/>
        <v>18</v>
      </c>
      <c r="P60" s="89" t="str">
        <f t="shared" si="17"/>
        <v>Alto</v>
      </c>
      <c r="Q60" s="89">
        <v>10</v>
      </c>
      <c r="R60" s="89">
        <f t="shared" si="14"/>
        <v>180</v>
      </c>
      <c r="S60" s="89" t="str">
        <f t="shared" si="15"/>
        <v>II</v>
      </c>
      <c r="T60" s="87" t="str">
        <f t="shared" si="4"/>
        <v>Aceptable con control especifico</v>
      </c>
      <c r="U60" s="89">
        <v>1</v>
      </c>
      <c r="V60" s="87" t="s">
        <v>243</v>
      </c>
      <c r="W60" s="89" t="s">
        <v>239</v>
      </c>
      <c r="X60" s="89" t="s">
        <v>241</v>
      </c>
      <c r="Y60" s="89" t="s">
        <v>241</v>
      </c>
      <c r="Z60" s="89" t="s">
        <v>241</v>
      </c>
      <c r="AA60" s="87" t="s">
        <v>252</v>
      </c>
      <c r="AB60" s="90" t="s">
        <v>241</v>
      </c>
    </row>
    <row r="61" spans="2:28" ht="54" customHeight="1" thickBot="1" x14ac:dyDescent="0.3">
      <c r="B61" s="286"/>
      <c r="C61" s="244"/>
      <c r="D61" s="289"/>
      <c r="E61" s="291"/>
      <c r="F61" s="244"/>
      <c r="G61" s="114" t="s">
        <v>216</v>
      </c>
      <c r="H61" s="105" t="s">
        <v>203</v>
      </c>
      <c r="I61" s="111" t="s">
        <v>222</v>
      </c>
      <c r="J61" s="98" t="s">
        <v>235</v>
      </c>
      <c r="K61" s="98" t="s">
        <v>235</v>
      </c>
      <c r="L61" s="98" t="s">
        <v>235</v>
      </c>
      <c r="M61" s="98">
        <v>2</v>
      </c>
      <c r="N61" s="98">
        <v>4</v>
      </c>
      <c r="O61" s="98">
        <f t="shared" si="12"/>
        <v>8</v>
      </c>
      <c r="P61" s="98" t="str">
        <f t="shared" si="17"/>
        <v>Medio</v>
      </c>
      <c r="Q61" s="98">
        <v>10</v>
      </c>
      <c r="R61" s="98">
        <f t="shared" si="14"/>
        <v>80</v>
      </c>
      <c r="S61" s="98" t="str">
        <f t="shared" si="15"/>
        <v>III</v>
      </c>
      <c r="T61" s="96" t="str">
        <f t="shared" si="4"/>
        <v>Mejorable</v>
      </c>
      <c r="U61" s="98">
        <v>1</v>
      </c>
      <c r="V61" s="96" t="s">
        <v>244</v>
      </c>
      <c r="W61" s="98" t="s">
        <v>239</v>
      </c>
      <c r="X61" s="98" t="s">
        <v>241</v>
      </c>
      <c r="Y61" s="98" t="s">
        <v>241</v>
      </c>
      <c r="Z61" s="98" t="s">
        <v>241</v>
      </c>
      <c r="AA61" s="96" t="s">
        <v>252</v>
      </c>
      <c r="AB61" s="106" t="s">
        <v>241</v>
      </c>
    </row>
    <row r="62" spans="2:28" x14ac:dyDescent="0.25">
      <c r="D62" s="7"/>
      <c r="P62" s="72" t="str">
        <f t="shared" ref="P62:P87" si="18">IF(O62&lt;&gt;0,IF(O62&gt;=24, "Muy alto",IF(AND(O62&gt;9,O62&lt;21),"Alto","Medio")), "")</f>
        <v/>
      </c>
      <c r="S62" s="100" t="str">
        <f t="shared" si="15"/>
        <v/>
      </c>
      <c r="T62" s="72" t="str">
        <f t="shared" ref="T62:T87" si="19">IF(S62&lt;&gt;"",IF(S62="I", "No Aceptable",IF(S62="II","Aceptable con control especifico", IF(S62="III","Aceptable","Aceptable"))), "")</f>
        <v/>
      </c>
    </row>
    <row r="63" spans="2:28" x14ac:dyDescent="0.25">
      <c r="D63" s="7"/>
      <c r="P63" s="72" t="str">
        <f t="shared" si="18"/>
        <v/>
      </c>
      <c r="S63" s="100" t="str">
        <f t="shared" si="15"/>
        <v/>
      </c>
      <c r="T63" s="72" t="str">
        <f t="shared" si="19"/>
        <v/>
      </c>
    </row>
    <row r="64" spans="2:28" x14ac:dyDescent="0.25">
      <c r="P64" s="72" t="str">
        <f t="shared" si="18"/>
        <v/>
      </c>
      <c r="S64" s="100" t="str">
        <f t="shared" si="15"/>
        <v/>
      </c>
      <c r="T64" s="72" t="str">
        <f t="shared" si="19"/>
        <v/>
      </c>
    </row>
    <row r="65" spans="16:20" x14ac:dyDescent="0.25">
      <c r="P65" s="72" t="str">
        <f t="shared" si="18"/>
        <v/>
      </c>
      <c r="S65" s="100" t="str">
        <f t="shared" ref="S65:S86" si="20">IF(R65&lt;&gt;0,IF(R65&gt;=600, "I",IF(AND(R65&gt;=150,R65&lt;=500),"II", IF(AND(R65&gt;=40,R65&lt;=120),"III","IV"))), "")</f>
        <v/>
      </c>
      <c r="T65" s="72" t="str">
        <f t="shared" si="19"/>
        <v/>
      </c>
    </row>
    <row r="66" spans="16:20" x14ac:dyDescent="0.25">
      <c r="P66" s="72" t="str">
        <f t="shared" si="18"/>
        <v/>
      </c>
      <c r="S66" s="100" t="str">
        <f t="shared" si="20"/>
        <v/>
      </c>
      <c r="T66" s="72" t="str">
        <f t="shared" si="19"/>
        <v/>
      </c>
    </row>
    <row r="67" spans="16:20" x14ac:dyDescent="0.25">
      <c r="P67" s="72" t="str">
        <f t="shared" si="18"/>
        <v/>
      </c>
      <c r="S67" s="100" t="str">
        <f t="shared" si="20"/>
        <v/>
      </c>
      <c r="T67" s="72" t="str">
        <f t="shared" si="19"/>
        <v/>
      </c>
    </row>
    <row r="68" spans="16:20" x14ac:dyDescent="0.25">
      <c r="P68" s="72" t="str">
        <f t="shared" si="18"/>
        <v/>
      </c>
      <c r="S68" s="100" t="str">
        <f t="shared" si="20"/>
        <v/>
      </c>
      <c r="T68" s="72" t="str">
        <f t="shared" si="19"/>
        <v/>
      </c>
    </row>
    <row r="69" spans="16:20" x14ac:dyDescent="0.25">
      <c r="P69" s="72" t="str">
        <f t="shared" si="18"/>
        <v/>
      </c>
      <c r="S69" s="100" t="str">
        <f t="shared" si="20"/>
        <v/>
      </c>
      <c r="T69" s="72" t="str">
        <f t="shared" si="19"/>
        <v/>
      </c>
    </row>
    <row r="70" spans="16:20" x14ac:dyDescent="0.25">
      <c r="P70" s="72" t="str">
        <f t="shared" si="18"/>
        <v/>
      </c>
      <c r="S70" s="100" t="str">
        <f t="shared" si="20"/>
        <v/>
      </c>
      <c r="T70" s="72" t="str">
        <f t="shared" si="19"/>
        <v/>
      </c>
    </row>
    <row r="71" spans="16:20" x14ac:dyDescent="0.25">
      <c r="P71" s="72" t="str">
        <f t="shared" si="18"/>
        <v/>
      </c>
      <c r="S71" s="100" t="str">
        <f t="shared" si="20"/>
        <v/>
      </c>
      <c r="T71" s="72" t="str">
        <f t="shared" si="19"/>
        <v/>
      </c>
    </row>
    <row r="72" spans="16:20" x14ac:dyDescent="0.25">
      <c r="P72" s="72" t="str">
        <f t="shared" si="18"/>
        <v/>
      </c>
      <c r="S72" s="100" t="str">
        <f t="shared" si="20"/>
        <v/>
      </c>
      <c r="T72" s="72" t="str">
        <f t="shared" si="19"/>
        <v/>
      </c>
    </row>
    <row r="73" spans="16:20" x14ac:dyDescent="0.25">
      <c r="P73" s="72" t="str">
        <f t="shared" si="18"/>
        <v/>
      </c>
      <c r="S73" s="100" t="str">
        <f t="shared" si="20"/>
        <v/>
      </c>
      <c r="T73" s="72" t="str">
        <f t="shared" si="19"/>
        <v/>
      </c>
    </row>
    <row r="74" spans="16:20" x14ac:dyDescent="0.25">
      <c r="P74" s="72" t="str">
        <f t="shared" si="18"/>
        <v/>
      </c>
      <c r="S74" s="100" t="str">
        <f t="shared" si="20"/>
        <v/>
      </c>
      <c r="T74" s="72" t="str">
        <f t="shared" si="19"/>
        <v/>
      </c>
    </row>
    <row r="75" spans="16:20" x14ac:dyDescent="0.25">
      <c r="P75" s="72" t="str">
        <f t="shared" si="18"/>
        <v/>
      </c>
      <c r="S75" s="100" t="str">
        <f t="shared" si="20"/>
        <v/>
      </c>
      <c r="T75" s="72" t="str">
        <f t="shared" si="19"/>
        <v/>
      </c>
    </row>
    <row r="76" spans="16:20" x14ac:dyDescent="0.25">
      <c r="P76" s="72" t="str">
        <f t="shared" si="18"/>
        <v/>
      </c>
      <c r="S76" s="100" t="str">
        <f t="shared" si="20"/>
        <v/>
      </c>
      <c r="T76" s="72" t="str">
        <f t="shared" si="19"/>
        <v/>
      </c>
    </row>
    <row r="77" spans="16:20" x14ac:dyDescent="0.25">
      <c r="P77" s="72" t="str">
        <f t="shared" si="18"/>
        <v/>
      </c>
      <c r="S77" s="100" t="str">
        <f t="shared" si="20"/>
        <v/>
      </c>
      <c r="T77" s="72" t="str">
        <f t="shared" si="19"/>
        <v/>
      </c>
    </row>
    <row r="78" spans="16:20" x14ac:dyDescent="0.25">
      <c r="P78" s="72" t="str">
        <f t="shared" si="18"/>
        <v/>
      </c>
      <c r="S78" s="100" t="str">
        <f t="shared" si="20"/>
        <v/>
      </c>
      <c r="T78" s="72" t="str">
        <f t="shared" si="19"/>
        <v/>
      </c>
    </row>
    <row r="79" spans="16:20" x14ac:dyDescent="0.25">
      <c r="P79" s="72" t="str">
        <f t="shared" si="18"/>
        <v/>
      </c>
      <c r="S79" s="100" t="str">
        <f t="shared" si="20"/>
        <v/>
      </c>
      <c r="T79" s="72" t="str">
        <f t="shared" si="19"/>
        <v/>
      </c>
    </row>
    <row r="80" spans="16:20" x14ac:dyDescent="0.25">
      <c r="P80" s="72" t="str">
        <f t="shared" si="18"/>
        <v/>
      </c>
      <c r="S80" s="100" t="str">
        <f t="shared" si="20"/>
        <v/>
      </c>
      <c r="T80" s="72" t="str">
        <f t="shared" si="19"/>
        <v/>
      </c>
    </row>
    <row r="81" spans="16:20" x14ac:dyDescent="0.25">
      <c r="P81" s="72" t="str">
        <f t="shared" si="18"/>
        <v/>
      </c>
      <c r="S81" s="100" t="str">
        <f t="shared" si="20"/>
        <v/>
      </c>
      <c r="T81" s="72" t="str">
        <f t="shared" si="19"/>
        <v/>
      </c>
    </row>
    <row r="82" spans="16:20" x14ac:dyDescent="0.25">
      <c r="P82" s="72" t="str">
        <f t="shared" si="18"/>
        <v/>
      </c>
      <c r="S82" s="100" t="str">
        <f t="shared" si="20"/>
        <v/>
      </c>
      <c r="T82" s="72" t="str">
        <f t="shared" si="19"/>
        <v/>
      </c>
    </row>
    <row r="83" spans="16:20" x14ac:dyDescent="0.25">
      <c r="P83" s="72" t="str">
        <f t="shared" si="18"/>
        <v/>
      </c>
      <c r="S83" s="100" t="str">
        <f t="shared" si="20"/>
        <v/>
      </c>
      <c r="T83" s="72" t="str">
        <f t="shared" si="19"/>
        <v/>
      </c>
    </row>
    <row r="84" spans="16:20" x14ac:dyDescent="0.25">
      <c r="P84" s="72" t="str">
        <f t="shared" si="18"/>
        <v/>
      </c>
      <c r="S84" s="100" t="str">
        <f t="shared" si="20"/>
        <v/>
      </c>
      <c r="T84" s="72" t="str">
        <f t="shared" si="19"/>
        <v/>
      </c>
    </row>
    <row r="85" spans="16:20" x14ac:dyDescent="0.25">
      <c r="P85" s="72" t="str">
        <f t="shared" si="18"/>
        <v/>
      </c>
      <c r="S85" s="100" t="str">
        <f t="shared" si="20"/>
        <v/>
      </c>
      <c r="T85" s="72" t="str">
        <f t="shared" si="19"/>
        <v/>
      </c>
    </row>
    <row r="86" spans="16:20" x14ac:dyDescent="0.25">
      <c r="P86" s="72" t="str">
        <f t="shared" si="18"/>
        <v/>
      </c>
      <c r="S86" s="100" t="str">
        <f t="shared" si="20"/>
        <v/>
      </c>
      <c r="T86" s="72" t="str">
        <f t="shared" si="19"/>
        <v/>
      </c>
    </row>
    <row r="87" spans="16:20" x14ac:dyDescent="0.25">
      <c r="P87" s="72" t="str">
        <f t="shared" si="18"/>
        <v/>
      </c>
      <c r="S87" s="100" t="str">
        <f t="shared" ref="S87:S150" si="21">IF(R87&lt;&gt;0,IF(R87&gt;=600, "I",IF(AND(R87&gt;=150,R87&lt;=500),"II", IF(AND(R87&gt;=40,R87&lt;=120),"III","IV"))), "")</f>
        <v/>
      </c>
      <c r="T87" s="72" t="str">
        <f t="shared" si="19"/>
        <v/>
      </c>
    </row>
    <row r="88" spans="16:20" x14ac:dyDescent="0.25">
      <c r="P88" s="72" t="str">
        <f t="shared" ref="P88:P151" si="22">IF(O88&lt;&gt;0,IF(O88&gt;=24, "Muy alto",IF(AND(O88&gt;9,O88&lt;21),"Alto","Medio")), "")</f>
        <v/>
      </c>
      <c r="S88" s="100" t="str">
        <f t="shared" si="21"/>
        <v/>
      </c>
      <c r="T88" s="72" t="str">
        <f t="shared" ref="T88:T151" si="23">IF(S88&lt;&gt;"",IF(S88="I", "No Aceptable",IF(S88="II","Aceptable con control especifico", IF(S88="III","Aceptable","Aceptable"))), "")</f>
        <v/>
      </c>
    </row>
    <row r="89" spans="16:20" x14ac:dyDescent="0.25">
      <c r="P89" s="72" t="str">
        <f t="shared" si="22"/>
        <v/>
      </c>
      <c r="S89" s="100" t="str">
        <f t="shared" si="21"/>
        <v/>
      </c>
      <c r="T89" s="72" t="str">
        <f t="shared" si="23"/>
        <v/>
      </c>
    </row>
    <row r="90" spans="16:20" x14ac:dyDescent="0.25">
      <c r="P90" s="72" t="str">
        <f t="shared" si="22"/>
        <v/>
      </c>
      <c r="S90" s="100" t="str">
        <f t="shared" si="21"/>
        <v/>
      </c>
      <c r="T90" s="72" t="str">
        <f t="shared" si="23"/>
        <v/>
      </c>
    </row>
    <row r="91" spans="16:20" x14ac:dyDescent="0.25">
      <c r="P91" s="72" t="str">
        <f t="shared" si="22"/>
        <v/>
      </c>
      <c r="S91" s="100" t="str">
        <f t="shared" si="21"/>
        <v/>
      </c>
      <c r="T91" s="72" t="str">
        <f t="shared" si="23"/>
        <v/>
      </c>
    </row>
    <row r="92" spans="16:20" x14ac:dyDescent="0.25">
      <c r="P92" s="72" t="str">
        <f t="shared" si="22"/>
        <v/>
      </c>
      <c r="S92" s="100" t="str">
        <f t="shared" si="21"/>
        <v/>
      </c>
      <c r="T92" s="72" t="str">
        <f t="shared" si="23"/>
        <v/>
      </c>
    </row>
    <row r="93" spans="16:20" x14ac:dyDescent="0.25">
      <c r="P93" s="72" t="str">
        <f t="shared" si="22"/>
        <v/>
      </c>
      <c r="S93" s="100" t="str">
        <f t="shared" si="21"/>
        <v/>
      </c>
      <c r="T93" s="72" t="str">
        <f t="shared" si="23"/>
        <v/>
      </c>
    </row>
    <row r="94" spans="16:20" x14ac:dyDescent="0.25">
      <c r="P94" s="72" t="str">
        <f t="shared" si="22"/>
        <v/>
      </c>
      <c r="S94" s="100" t="str">
        <f t="shared" si="21"/>
        <v/>
      </c>
      <c r="T94" s="72" t="str">
        <f t="shared" si="23"/>
        <v/>
      </c>
    </row>
    <row r="95" spans="16:20" x14ac:dyDescent="0.25">
      <c r="P95" s="72" t="str">
        <f t="shared" si="22"/>
        <v/>
      </c>
      <c r="S95" s="100" t="str">
        <f t="shared" si="21"/>
        <v/>
      </c>
      <c r="T95" s="72" t="str">
        <f t="shared" si="23"/>
        <v/>
      </c>
    </row>
    <row r="96" spans="16:20" x14ac:dyDescent="0.25">
      <c r="P96" s="72" t="str">
        <f t="shared" si="22"/>
        <v/>
      </c>
      <c r="S96" s="100" t="str">
        <f t="shared" si="21"/>
        <v/>
      </c>
      <c r="T96" s="72" t="str">
        <f t="shared" si="23"/>
        <v/>
      </c>
    </row>
    <row r="97" spans="16:20" x14ac:dyDescent="0.25">
      <c r="P97" s="72" t="str">
        <f t="shared" si="22"/>
        <v/>
      </c>
      <c r="S97" s="100" t="str">
        <f t="shared" si="21"/>
        <v/>
      </c>
      <c r="T97" s="72" t="str">
        <f t="shared" si="23"/>
        <v/>
      </c>
    </row>
    <row r="98" spans="16:20" x14ac:dyDescent="0.25">
      <c r="P98" s="72" t="str">
        <f t="shared" si="22"/>
        <v/>
      </c>
      <c r="S98" s="100" t="str">
        <f t="shared" si="21"/>
        <v/>
      </c>
      <c r="T98" s="72" t="str">
        <f t="shared" si="23"/>
        <v/>
      </c>
    </row>
    <row r="99" spans="16:20" x14ac:dyDescent="0.25">
      <c r="P99" s="72" t="str">
        <f t="shared" si="22"/>
        <v/>
      </c>
      <c r="S99" s="100" t="str">
        <f t="shared" si="21"/>
        <v/>
      </c>
      <c r="T99" s="72" t="str">
        <f t="shared" si="23"/>
        <v/>
      </c>
    </row>
    <row r="100" spans="16:20" x14ac:dyDescent="0.25">
      <c r="P100" s="72" t="str">
        <f t="shared" si="22"/>
        <v/>
      </c>
      <c r="S100" s="100" t="str">
        <f t="shared" si="21"/>
        <v/>
      </c>
      <c r="T100" s="72" t="str">
        <f t="shared" si="23"/>
        <v/>
      </c>
    </row>
    <row r="101" spans="16:20" x14ac:dyDescent="0.25">
      <c r="P101" s="72" t="str">
        <f t="shared" si="22"/>
        <v/>
      </c>
      <c r="S101" s="100" t="str">
        <f t="shared" si="21"/>
        <v/>
      </c>
      <c r="T101" s="72" t="str">
        <f t="shared" si="23"/>
        <v/>
      </c>
    </row>
    <row r="102" spans="16:20" x14ac:dyDescent="0.25">
      <c r="P102" s="72" t="str">
        <f t="shared" si="22"/>
        <v/>
      </c>
      <c r="S102" s="100" t="str">
        <f t="shared" si="21"/>
        <v/>
      </c>
      <c r="T102" s="72" t="str">
        <f t="shared" si="23"/>
        <v/>
      </c>
    </row>
    <row r="103" spans="16:20" x14ac:dyDescent="0.25">
      <c r="P103" s="72" t="str">
        <f t="shared" si="22"/>
        <v/>
      </c>
      <c r="S103" s="100" t="str">
        <f t="shared" si="21"/>
        <v/>
      </c>
      <c r="T103" s="72" t="str">
        <f t="shared" si="23"/>
        <v/>
      </c>
    </row>
    <row r="104" spans="16:20" x14ac:dyDescent="0.25">
      <c r="P104" s="72" t="str">
        <f t="shared" si="22"/>
        <v/>
      </c>
      <c r="S104" s="100" t="str">
        <f t="shared" si="21"/>
        <v/>
      </c>
      <c r="T104" s="72" t="str">
        <f t="shared" si="23"/>
        <v/>
      </c>
    </row>
    <row r="105" spans="16:20" x14ac:dyDescent="0.25">
      <c r="P105" s="72" t="str">
        <f t="shared" si="22"/>
        <v/>
      </c>
      <c r="S105" s="100" t="str">
        <f t="shared" si="21"/>
        <v/>
      </c>
      <c r="T105" s="72" t="str">
        <f t="shared" si="23"/>
        <v/>
      </c>
    </row>
    <row r="106" spans="16:20" x14ac:dyDescent="0.25">
      <c r="P106" s="72" t="str">
        <f t="shared" si="22"/>
        <v/>
      </c>
      <c r="S106" s="100" t="str">
        <f t="shared" si="21"/>
        <v/>
      </c>
      <c r="T106" s="72" t="str">
        <f t="shared" si="23"/>
        <v/>
      </c>
    </row>
    <row r="107" spans="16:20" x14ac:dyDescent="0.25">
      <c r="P107" s="72" t="str">
        <f t="shared" si="22"/>
        <v/>
      </c>
      <c r="S107" s="100" t="str">
        <f t="shared" si="21"/>
        <v/>
      </c>
      <c r="T107" s="72" t="str">
        <f t="shared" si="23"/>
        <v/>
      </c>
    </row>
    <row r="108" spans="16:20" x14ac:dyDescent="0.25">
      <c r="P108" s="72" t="str">
        <f t="shared" si="22"/>
        <v/>
      </c>
      <c r="S108" s="100" t="str">
        <f t="shared" si="21"/>
        <v/>
      </c>
      <c r="T108" s="72" t="str">
        <f t="shared" si="23"/>
        <v/>
      </c>
    </row>
    <row r="109" spans="16:20" x14ac:dyDescent="0.25">
      <c r="P109" s="72" t="str">
        <f t="shared" si="22"/>
        <v/>
      </c>
      <c r="S109" s="100" t="str">
        <f t="shared" si="21"/>
        <v/>
      </c>
      <c r="T109" s="72" t="str">
        <f t="shared" si="23"/>
        <v/>
      </c>
    </row>
    <row r="110" spans="16:20" x14ac:dyDescent="0.25">
      <c r="P110" s="72" t="str">
        <f t="shared" si="22"/>
        <v/>
      </c>
      <c r="S110" s="100" t="str">
        <f t="shared" si="21"/>
        <v/>
      </c>
      <c r="T110" s="72" t="str">
        <f t="shared" si="23"/>
        <v/>
      </c>
    </row>
    <row r="111" spans="16:20" x14ac:dyDescent="0.25">
      <c r="P111" s="72" t="str">
        <f t="shared" si="22"/>
        <v/>
      </c>
      <c r="S111" s="100" t="str">
        <f t="shared" si="21"/>
        <v/>
      </c>
      <c r="T111" s="72" t="str">
        <f t="shared" si="23"/>
        <v/>
      </c>
    </row>
    <row r="112" spans="16:20" x14ac:dyDescent="0.25">
      <c r="P112" s="72" t="str">
        <f t="shared" si="22"/>
        <v/>
      </c>
      <c r="S112" s="100" t="str">
        <f t="shared" si="21"/>
        <v/>
      </c>
      <c r="T112" s="72" t="str">
        <f t="shared" si="23"/>
        <v/>
      </c>
    </row>
    <row r="113" spans="16:20" x14ac:dyDescent="0.25">
      <c r="P113" s="72" t="str">
        <f t="shared" si="22"/>
        <v/>
      </c>
      <c r="S113" s="100" t="str">
        <f t="shared" si="21"/>
        <v/>
      </c>
      <c r="T113" s="72" t="str">
        <f t="shared" si="23"/>
        <v/>
      </c>
    </row>
    <row r="114" spans="16:20" x14ac:dyDescent="0.25">
      <c r="P114" s="72" t="str">
        <f t="shared" si="22"/>
        <v/>
      </c>
      <c r="S114" s="100" t="str">
        <f t="shared" si="21"/>
        <v/>
      </c>
      <c r="T114" s="72" t="str">
        <f t="shared" si="23"/>
        <v/>
      </c>
    </row>
    <row r="115" spans="16:20" x14ac:dyDescent="0.25">
      <c r="P115" s="72" t="str">
        <f t="shared" si="22"/>
        <v/>
      </c>
      <c r="S115" s="100" t="str">
        <f t="shared" si="21"/>
        <v/>
      </c>
      <c r="T115" s="72" t="str">
        <f t="shared" si="23"/>
        <v/>
      </c>
    </row>
    <row r="116" spans="16:20" x14ac:dyDescent="0.25">
      <c r="P116" s="72" t="str">
        <f t="shared" si="22"/>
        <v/>
      </c>
      <c r="S116" s="100" t="str">
        <f t="shared" si="21"/>
        <v/>
      </c>
      <c r="T116" s="72" t="str">
        <f t="shared" si="23"/>
        <v/>
      </c>
    </row>
    <row r="117" spans="16:20" x14ac:dyDescent="0.25">
      <c r="P117" s="72" t="str">
        <f t="shared" si="22"/>
        <v/>
      </c>
      <c r="S117" s="100" t="str">
        <f t="shared" si="21"/>
        <v/>
      </c>
      <c r="T117" s="72" t="str">
        <f t="shared" si="23"/>
        <v/>
      </c>
    </row>
    <row r="118" spans="16:20" x14ac:dyDescent="0.25">
      <c r="P118" s="72" t="str">
        <f t="shared" si="22"/>
        <v/>
      </c>
      <c r="S118" s="100" t="str">
        <f t="shared" si="21"/>
        <v/>
      </c>
      <c r="T118" s="72" t="str">
        <f t="shared" si="23"/>
        <v/>
      </c>
    </row>
    <row r="119" spans="16:20" x14ac:dyDescent="0.25">
      <c r="P119" s="72" t="str">
        <f t="shared" si="22"/>
        <v/>
      </c>
      <c r="S119" s="100" t="str">
        <f t="shared" si="21"/>
        <v/>
      </c>
      <c r="T119" s="72" t="str">
        <f t="shared" si="23"/>
        <v/>
      </c>
    </row>
    <row r="120" spans="16:20" x14ac:dyDescent="0.25">
      <c r="P120" s="72" t="str">
        <f t="shared" si="22"/>
        <v/>
      </c>
      <c r="S120" s="100" t="str">
        <f t="shared" si="21"/>
        <v/>
      </c>
      <c r="T120" s="72" t="str">
        <f t="shared" si="23"/>
        <v/>
      </c>
    </row>
    <row r="121" spans="16:20" x14ac:dyDescent="0.25">
      <c r="P121" s="72" t="str">
        <f t="shared" si="22"/>
        <v/>
      </c>
      <c r="S121" s="100" t="str">
        <f t="shared" si="21"/>
        <v/>
      </c>
      <c r="T121" s="72" t="str">
        <f t="shared" si="23"/>
        <v/>
      </c>
    </row>
    <row r="122" spans="16:20" x14ac:dyDescent="0.25">
      <c r="P122" s="72" t="str">
        <f t="shared" si="22"/>
        <v/>
      </c>
      <c r="S122" s="100" t="str">
        <f t="shared" si="21"/>
        <v/>
      </c>
      <c r="T122" s="72" t="str">
        <f t="shared" si="23"/>
        <v/>
      </c>
    </row>
    <row r="123" spans="16:20" x14ac:dyDescent="0.25">
      <c r="P123" s="72" t="str">
        <f t="shared" si="22"/>
        <v/>
      </c>
      <c r="S123" s="100" t="str">
        <f t="shared" si="21"/>
        <v/>
      </c>
      <c r="T123" s="72" t="str">
        <f t="shared" si="23"/>
        <v/>
      </c>
    </row>
    <row r="124" spans="16:20" x14ac:dyDescent="0.25">
      <c r="P124" s="72" t="str">
        <f t="shared" si="22"/>
        <v/>
      </c>
      <c r="S124" s="100" t="str">
        <f t="shared" si="21"/>
        <v/>
      </c>
      <c r="T124" s="72" t="str">
        <f t="shared" si="23"/>
        <v/>
      </c>
    </row>
    <row r="125" spans="16:20" x14ac:dyDescent="0.25">
      <c r="P125" s="72" t="str">
        <f t="shared" si="22"/>
        <v/>
      </c>
      <c r="S125" s="100" t="str">
        <f t="shared" si="21"/>
        <v/>
      </c>
      <c r="T125" s="72" t="str">
        <f t="shared" si="23"/>
        <v/>
      </c>
    </row>
    <row r="126" spans="16:20" x14ac:dyDescent="0.25">
      <c r="P126" s="72" t="str">
        <f t="shared" si="22"/>
        <v/>
      </c>
      <c r="S126" s="100" t="str">
        <f t="shared" si="21"/>
        <v/>
      </c>
      <c r="T126" s="72" t="str">
        <f t="shared" si="23"/>
        <v/>
      </c>
    </row>
    <row r="127" spans="16:20" x14ac:dyDescent="0.25">
      <c r="P127" s="72" t="str">
        <f t="shared" si="22"/>
        <v/>
      </c>
      <c r="S127" s="100" t="str">
        <f t="shared" si="21"/>
        <v/>
      </c>
      <c r="T127" s="72" t="str">
        <f t="shared" si="23"/>
        <v/>
      </c>
    </row>
    <row r="128" spans="16:20" x14ac:dyDescent="0.25">
      <c r="P128" s="72" t="str">
        <f t="shared" si="22"/>
        <v/>
      </c>
      <c r="S128" s="100" t="str">
        <f t="shared" si="21"/>
        <v/>
      </c>
      <c r="T128" s="72" t="str">
        <f t="shared" si="23"/>
        <v/>
      </c>
    </row>
    <row r="129" spans="16:20" x14ac:dyDescent="0.25">
      <c r="P129" s="72" t="str">
        <f t="shared" si="22"/>
        <v/>
      </c>
      <c r="S129" s="100" t="str">
        <f t="shared" si="21"/>
        <v/>
      </c>
      <c r="T129" s="72" t="str">
        <f t="shared" si="23"/>
        <v/>
      </c>
    </row>
    <row r="130" spans="16:20" x14ac:dyDescent="0.25">
      <c r="P130" s="72" t="str">
        <f t="shared" si="22"/>
        <v/>
      </c>
      <c r="S130" s="100" t="str">
        <f t="shared" si="21"/>
        <v/>
      </c>
      <c r="T130" s="72" t="str">
        <f t="shared" si="23"/>
        <v/>
      </c>
    </row>
    <row r="131" spans="16:20" x14ac:dyDescent="0.25">
      <c r="P131" s="72" t="str">
        <f t="shared" si="22"/>
        <v/>
      </c>
      <c r="S131" s="100" t="str">
        <f t="shared" si="21"/>
        <v/>
      </c>
      <c r="T131" s="72" t="str">
        <f t="shared" si="23"/>
        <v/>
      </c>
    </row>
    <row r="132" spans="16:20" x14ac:dyDescent="0.25">
      <c r="P132" s="72" t="str">
        <f t="shared" si="22"/>
        <v/>
      </c>
      <c r="S132" s="100" t="str">
        <f t="shared" si="21"/>
        <v/>
      </c>
      <c r="T132" s="72" t="str">
        <f t="shared" si="23"/>
        <v/>
      </c>
    </row>
    <row r="133" spans="16:20" x14ac:dyDescent="0.25">
      <c r="P133" s="72" t="str">
        <f t="shared" si="22"/>
        <v/>
      </c>
      <c r="S133" s="100" t="str">
        <f t="shared" si="21"/>
        <v/>
      </c>
      <c r="T133" s="72" t="str">
        <f t="shared" si="23"/>
        <v/>
      </c>
    </row>
    <row r="134" spans="16:20" x14ac:dyDescent="0.25">
      <c r="P134" s="72" t="str">
        <f t="shared" si="22"/>
        <v/>
      </c>
      <c r="S134" s="100" t="str">
        <f t="shared" si="21"/>
        <v/>
      </c>
      <c r="T134" s="72" t="str">
        <f t="shared" si="23"/>
        <v/>
      </c>
    </row>
    <row r="135" spans="16:20" x14ac:dyDescent="0.25">
      <c r="P135" s="72" t="str">
        <f t="shared" si="22"/>
        <v/>
      </c>
      <c r="S135" s="100" t="str">
        <f t="shared" si="21"/>
        <v/>
      </c>
      <c r="T135" s="72" t="str">
        <f t="shared" si="23"/>
        <v/>
      </c>
    </row>
    <row r="136" spans="16:20" x14ac:dyDescent="0.25">
      <c r="P136" s="72" t="str">
        <f t="shared" si="22"/>
        <v/>
      </c>
      <c r="S136" s="100" t="str">
        <f t="shared" si="21"/>
        <v/>
      </c>
      <c r="T136" s="72" t="str">
        <f t="shared" si="23"/>
        <v/>
      </c>
    </row>
    <row r="137" spans="16:20" x14ac:dyDescent="0.25">
      <c r="P137" s="72" t="str">
        <f t="shared" si="22"/>
        <v/>
      </c>
      <c r="S137" s="100" t="str">
        <f t="shared" si="21"/>
        <v/>
      </c>
      <c r="T137" s="72" t="str">
        <f t="shared" si="23"/>
        <v/>
      </c>
    </row>
    <row r="138" spans="16:20" x14ac:dyDescent="0.25">
      <c r="P138" s="72" t="str">
        <f t="shared" si="22"/>
        <v/>
      </c>
      <c r="S138" s="100" t="str">
        <f t="shared" si="21"/>
        <v/>
      </c>
      <c r="T138" s="72" t="str">
        <f t="shared" si="23"/>
        <v/>
      </c>
    </row>
    <row r="139" spans="16:20" x14ac:dyDescent="0.25">
      <c r="P139" s="72" t="str">
        <f t="shared" si="22"/>
        <v/>
      </c>
      <c r="S139" s="100" t="str">
        <f t="shared" si="21"/>
        <v/>
      </c>
      <c r="T139" s="72" t="str">
        <f t="shared" si="23"/>
        <v/>
      </c>
    </row>
    <row r="140" spans="16:20" x14ac:dyDescent="0.25">
      <c r="P140" s="72" t="str">
        <f t="shared" si="22"/>
        <v/>
      </c>
      <c r="S140" s="100" t="str">
        <f t="shared" si="21"/>
        <v/>
      </c>
      <c r="T140" s="72" t="str">
        <f t="shared" si="23"/>
        <v/>
      </c>
    </row>
    <row r="141" spans="16:20" x14ac:dyDescent="0.25">
      <c r="P141" s="72" t="str">
        <f t="shared" si="22"/>
        <v/>
      </c>
      <c r="S141" s="100" t="str">
        <f t="shared" si="21"/>
        <v/>
      </c>
      <c r="T141" s="72" t="str">
        <f t="shared" si="23"/>
        <v/>
      </c>
    </row>
    <row r="142" spans="16:20" x14ac:dyDescent="0.25">
      <c r="P142" s="72" t="str">
        <f t="shared" si="22"/>
        <v/>
      </c>
      <c r="S142" s="100" t="str">
        <f t="shared" si="21"/>
        <v/>
      </c>
      <c r="T142" s="72" t="str">
        <f t="shared" si="23"/>
        <v/>
      </c>
    </row>
    <row r="143" spans="16:20" x14ac:dyDescent="0.25">
      <c r="P143" s="72" t="str">
        <f t="shared" si="22"/>
        <v/>
      </c>
      <c r="S143" s="100" t="str">
        <f t="shared" si="21"/>
        <v/>
      </c>
      <c r="T143" s="72" t="str">
        <f t="shared" si="23"/>
        <v/>
      </c>
    </row>
    <row r="144" spans="16:20" x14ac:dyDescent="0.25">
      <c r="P144" s="72" t="str">
        <f t="shared" si="22"/>
        <v/>
      </c>
      <c r="S144" s="100" t="str">
        <f t="shared" si="21"/>
        <v/>
      </c>
      <c r="T144" s="72" t="str">
        <f t="shared" si="23"/>
        <v/>
      </c>
    </row>
    <row r="145" spans="16:20" x14ac:dyDescent="0.25">
      <c r="P145" s="72" t="str">
        <f t="shared" si="22"/>
        <v/>
      </c>
      <c r="S145" s="100" t="str">
        <f t="shared" si="21"/>
        <v/>
      </c>
      <c r="T145" s="72" t="str">
        <f t="shared" si="23"/>
        <v/>
      </c>
    </row>
    <row r="146" spans="16:20" x14ac:dyDescent="0.25">
      <c r="P146" s="72" t="str">
        <f t="shared" si="22"/>
        <v/>
      </c>
      <c r="S146" s="100" t="str">
        <f t="shared" si="21"/>
        <v/>
      </c>
      <c r="T146" s="72" t="str">
        <f t="shared" si="23"/>
        <v/>
      </c>
    </row>
    <row r="147" spans="16:20" x14ac:dyDescent="0.25">
      <c r="P147" s="72" t="str">
        <f t="shared" si="22"/>
        <v/>
      </c>
      <c r="S147" s="100" t="str">
        <f t="shared" si="21"/>
        <v/>
      </c>
      <c r="T147" s="72" t="str">
        <f t="shared" si="23"/>
        <v/>
      </c>
    </row>
    <row r="148" spans="16:20" x14ac:dyDescent="0.25">
      <c r="P148" s="72" t="str">
        <f t="shared" si="22"/>
        <v/>
      </c>
      <c r="S148" s="100" t="str">
        <f t="shared" si="21"/>
        <v/>
      </c>
      <c r="T148" s="72" t="str">
        <f t="shared" si="23"/>
        <v/>
      </c>
    </row>
    <row r="149" spans="16:20" x14ac:dyDescent="0.25">
      <c r="P149" s="72" t="str">
        <f t="shared" si="22"/>
        <v/>
      </c>
      <c r="S149" s="100" t="str">
        <f t="shared" si="21"/>
        <v/>
      </c>
      <c r="T149" s="72" t="str">
        <f t="shared" si="23"/>
        <v/>
      </c>
    </row>
    <row r="150" spans="16:20" x14ac:dyDescent="0.25">
      <c r="P150" s="72" t="str">
        <f t="shared" si="22"/>
        <v/>
      </c>
      <c r="S150" s="100" t="str">
        <f t="shared" si="21"/>
        <v/>
      </c>
      <c r="T150" s="72" t="str">
        <f t="shared" si="23"/>
        <v/>
      </c>
    </row>
    <row r="151" spans="16:20" x14ac:dyDescent="0.25">
      <c r="P151" s="72" t="str">
        <f t="shared" si="22"/>
        <v/>
      </c>
      <c r="S151" s="100" t="str">
        <f t="shared" ref="S151:S214" si="24">IF(R151&lt;&gt;0,IF(R151&gt;=600, "I",IF(AND(R151&gt;=150,R151&lt;=500),"II", IF(AND(R151&gt;=40,R151&lt;=120),"III","IV"))), "")</f>
        <v/>
      </c>
      <c r="T151" s="72" t="str">
        <f t="shared" si="23"/>
        <v/>
      </c>
    </row>
    <row r="152" spans="16:20" x14ac:dyDescent="0.25">
      <c r="P152" s="72" t="str">
        <f t="shared" ref="P152:P215" si="25">IF(O152&lt;&gt;0,IF(O152&gt;=24, "Muy alto",IF(AND(O152&gt;9,O152&lt;21),"Alto","Medio")), "")</f>
        <v/>
      </c>
      <c r="S152" s="100" t="str">
        <f t="shared" si="24"/>
        <v/>
      </c>
      <c r="T152" s="72" t="str">
        <f t="shared" ref="T152:T215" si="26">IF(S152&lt;&gt;"",IF(S152="I", "No Aceptable",IF(S152="II","Aceptable con control especifico", IF(S152="III","Aceptable","Aceptable"))), "")</f>
        <v/>
      </c>
    </row>
    <row r="153" spans="16:20" x14ac:dyDescent="0.25">
      <c r="P153" s="72" t="str">
        <f t="shared" si="25"/>
        <v/>
      </c>
      <c r="S153" s="100" t="str">
        <f t="shared" si="24"/>
        <v/>
      </c>
      <c r="T153" s="72" t="str">
        <f t="shared" si="26"/>
        <v/>
      </c>
    </row>
    <row r="154" spans="16:20" x14ac:dyDescent="0.25">
      <c r="P154" s="72" t="str">
        <f t="shared" si="25"/>
        <v/>
      </c>
      <c r="S154" s="100" t="str">
        <f t="shared" si="24"/>
        <v/>
      </c>
      <c r="T154" s="72" t="str">
        <f t="shared" si="26"/>
        <v/>
      </c>
    </row>
    <row r="155" spans="16:20" x14ac:dyDescent="0.25">
      <c r="P155" s="72" t="str">
        <f t="shared" si="25"/>
        <v/>
      </c>
      <c r="S155" s="100" t="str">
        <f t="shared" si="24"/>
        <v/>
      </c>
      <c r="T155" s="72" t="str">
        <f t="shared" si="26"/>
        <v/>
      </c>
    </row>
    <row r="156" spans="16:20" x14ac:dyDescent="0.25">
      <c r="P156" s="72" t="str">
        <f t="shared" si="25"/>
        <v/>
      </c>
      <c r="S156" s="100" t="str">
        <f t="shared" si="24"/>
        <v/>
      </c>
      <c r="T156" s="72" t="str">
        <f t="shared" si="26"/>
        <v/>
      </c>
    </row>
    <row r="157" spans="16:20" x14ac:dyDescent="0.25">
      <c r="P157" s="72" t="str">
        <f t="shared" si="25"/>
        <v/>
      </c>
      <c r="S157" s="100" t="str">
        <f t="shared" si="24"/>
        <v/>
      </c>
      <c r="T157" s="72" t="str">
        <f t="shared" si="26"/>
        <v/>
      </c>
    </row>
    <row r="158" spans="16:20" x14ac:dyDescent="0.25">
      <c r="P158" s="72" t="str">
        <f t="shared" si="25"/>
        <v/>
      </c>
      <c r="S158" s="100" t="str">
        <f t="shared" si="24"/>
        <v/>
      </c>
      <c r="T158" s="72" t="str">
        <f t="shared" si="26"/>
        <v/>
      </c>
    </row>
    <row r="159" spans="16:20" x14ac:dyDescent="0.25">
      <c r="P159" s="72" t="str">
        <f t="shared" si="25"/>
        <v/>
      </c>
      <c r="S159" s="100" t="str">
        <f t="shared" si="24"/>
        <v/>
      </c>
      <c r="T159" s="72" t="str">
        <f t="shared" si="26"/>
        <v/>
      </c>
    </row>
    <row r="160" spans="16:20" x14ac:dyDescent="0.25">
      <c r="P160" s="72" t="str">
        <f t="shared" si="25"/>
        <v/>
      </c>
      <c r="S160" s="100" t="str">
        <f t="shared" si="24"/>
        <v/>
      </c>
      <c r="T160" s="72" t="str">
        <f t="shared" si="26"/>
        <v/>
      </c>
    </row>
    <row r="161" spans="16:20" x14ac:dyDescent="0.25">
      <c r="P161" s="72" t="str">
        <f t="shared" si="25"/>
        <v/>
      </c>
      <c r="S161" s="100" t="str">
        <f t="shared" si="24"/>
        <v/>
      </c>
      <c r="T161" s="72" t="str">
        <f t="shared" si="26"/>
        <v/>
      </c>
    </row>
    <row r="162" spans="16:20" x14ac:dyDescent="0.25">
      <c r="P162" s="72" t="str">
        <f t="shared" si="25"/>
        <v/>
      </c>
      <c r="S162" s="100" t="str">
        <f t="shared" si="24"/>
        <v/>
      </c>
      <c r="T162" s="72" t="str">
        <f t="shared" si="26"/>
        <v/>
      </c>
    </row>
    <row r="163" spans="16:20" x14ac:dyDescent="0.25">
      <c r="P163" s="72" t="str">
        <f t="shared" si="25"/>
        <v/>
      </c>
      <c r="S163" s="100" t="str">
        <f t="shared" si="24"/>
        <v/>
      </c>
      <c r="T163" s="72" t="str">
        <f t="shared" si="26"/>
        <v/>
      </c>
    </row>
    <row r="164" spans="16:20" x14ac:dyDescent="0.25">
      <c r="P164" s="72" t="str">
        <f t="shared" si="25"/>
        <v/>
      </c>
      <c r="S164" s="100" t="str">
        <f t="shared" si="24"/>
        <v/>
      </c>
      <c r="T164" s="72" t="str">
        <f t="shared" si="26"/>
        <v/>
      </c>
    </row>
    <row r="165" spans="16:20" x14ac:dyDescent="0.25">
      <c r="P165" s="72" t="str">
        <f t="shared" si="25"/>
        <v/>
      </c>
      <c r="S165" s="100" t="str">
        <f t="shared" si="24"/>
        <v/>
      </c>
      <c r="T165" s="72" t="str">
        <f t="shared" si="26"/>
        <v/>
      </c>
    </row>
    <row r="166" spans="16:20" x14ac:dyDescent="0.25">
      <c r="P166" s="72" t="str">
        <f t="shared" si="25"/>
        <v/>
      </c>
      <c r="S166" s="100" t="str">
        <f t="shared" si="24"/>
        <v/>
      </c>
      <c r="T166" s="72" t="str">
        <f t="shared" si="26"/>
        <v/>
      </c>
    </row>
    <row r="167" spans="16:20" x14ac:dyDescent="0.25">
      <c r="P167" s="72" t="str">
        <f t="shared" si="25"/>
        <v/>
      </c>
      <c r="S167" s="100" t="str">
        <f t="shared" si="24"/>
        <v/>
      </c>
      <c r="T167" s="72" t="str">
        <f t="shared" si="26"/>
        <v/>
      </c>
    </row>
    <row r="168" spans="16:20" x14ac:dyDescent="0.25">
      <c r="P168" s="72" t="str">
        <f t="shared" si="25"/>
        <v/>
      </c>
      <c r="S168" s="100" t="str">
        <f t="shared" si="24"/>
        <v/>
      </c>
      <c r="T168" s="72" t="str">
        <f t="shared" si="26"/>
        <v/>
      </c>
    </row>
    <row r="169" spans="16:20" x14ac:dyDescent="0.25">
      <c r="P169" s="72" t="str">
        <f t="shared" si="25"/>
        <v/>
      </c>
      <c r="S169" s="100" t="str">
        <f t="shared" si="24"/>
        <v/>
      </c>
      <c r="T169" s="72" t="str">
        <f t="shared" si="26"/>
        <v/>
      </c>
    </row>
    <row r="170" spans="16:20" x14ac:dyDescent="0.25">
      <c r="P170" s="72" t="str">
        <f t="shared" si="25"/>
        <v/>
      </c>
      <c r="S170" s="100" t="str">
        <f t="shared" si="24"/>
        <v/>
      </c>
      <c r="T170" s="72" t="str">
        <f t="shared" si="26"/>
        <v/>
      </c>
    </row>
    <row r="171" spans="16:20" x14ac:dyDescent="0.25">
      <c r="P171" s="72" t="str">
        <f t="shared" si="25"/>
        <v/>
      </c>
      <c r="S171" s="100" t="str">
        <f t="shared" si="24"/>
        <v/>
      </c>
      <c r="T171" s="72" t="str">
        <f t="shared" si="26"/>
        <v/>
      </c>
    </row>
    <row r="172" spans="16:20" x14ac:dyDescent="0.25">
      <c r="P172" s="72" t="str">
        <f t="shared" si="25"/>
        <v/>
      </c>
      <c r="S172" s="100" t="str">
        <f t="shared" si="24"/>
        <v/>
      </c>
      <c r="T172" s="72" t="str">
        <f t="shared" si="26"/>
        <v/>
      </c>
    </row>
    <row r="173" spans="16:20" x14ac:dyDescent="0.25">
      <c r="P173" s="72" t="str">
        <f t="shared" si="25"/>
        <v/>
      </c>
      <c r="S173" s="100" t="str">
        <f t="shared" si="24"/>
        <v/>
      </c>
      <c r="T173" s="72" t="str">
        <f t="shared" si="26"/>
        <v/>
      </c>
    </row>
    <row r="174" spans="16:20" x14ac:dyDescent="0.25">
      <c r="P174" s="72" t="str">
        <f t="shared" si="25"/>
        <v/>
      </c>
      <c r="S174" s="100" t="str">
        <f t="shared" si="24"/>
        <v/>
      </c>
      <c r="T174" s="72" t="str">
        <f t="shared" si="26"/>
        <v/>
      </c>
    </row>
    <row r="175" spans="16:20" x14ac:dyDescent="0.25">
      <c r="P175" s="72" t="str">
        <f t="shared" si="25"/>
        <v/>
      </c>
      <c r="S175" s="100" t="str">
        <f t="shared" si="24"/>
        <v/>
      </c>
      <c r="T175" s="72" t="str">
        <f t="shared" si="26"/>
        <v/>
      </c>
    </row>
    <row r="176" spans="16:20" x14ac:dyDescent="0.25">
      <c r="P176" s="72" t="str">
        <f t="shared" si="25"/>
        <v/>
      </c>
      <c r="S176" s="100" t="str">
        <f t="shared" si="24"/>
        <v/>
      </c>
      <c r="T176" s="72" t="str">
        <f t="shared" si="26"/>
        <v/>
      </c>
    </row>
    <row r="177" spans="16:20" x14ac:dyDescent="0.25">
      <c r="P177" s="72" t="str">
        <f t="shared" si="25"/>
        <v/>
      </c>
      <c r="S177" s="100" t="str">
        <f t="shared" si="24"/>
        <v/>
      </c>
      <c r="T177" s="72" t="str">
        <f t="shared" si="26"/>
        <v/>
      </c>
    </row>
    <row r="178" spans="16:20" x14ac:dyDescent="0.25">
      <c r="P178" s="72" t="str">
        <f t="shared" si="25"/>
        <v/>
      </c>
      <c r="S178" s="100" t="str">
        <f t="shared" si="24"/>
        <v/>
      </c>
      <c r="T178" s="72" t="str">
        <f t="shared" si="26"/>
        <v/>
      </c>
    </row>
    <row r="179" spans="16:20" x14ac:dyDescent="0.25">
      <c r="P179" s="72" t="str">
        <f t="shared" si="25"/>
        <v/>
      </c>
      <c r="S179" s="100" t="str">
        <f t="shared" si="24"/>
        <v/>
      </c>
      <c r="T179" s="72" t="str">
        <f t="shared" si="26"/>
        <v/>
      </c>
    </row>
    <row r="180" spans="16:20" x14ac:dyDescent="0.25">
      <c r="P180" s="72" t="str">
        <f t="shared" si="25"/>
        <v/>
      </c>
      <c r="S180" s="100" t="str">
        <f t="shared" si="24"/>
        <v/>
      </c>
      <c r="T180" s="72" t="str">
        <f t="shared" si="26"/>
        <v/>
      </c>
    </row>
    <row r="181" spans="16:20" x14ac:dyDescent="0.25">
      <c r="P181" s="72" t="str">
        <f t="shared" si="25"/>
        <v/>
      </c>
      <c r="S181" s="100" t="str">
        <f t="shared" si="24"/>
        <v/>
      </c>
      <c r="T181" s="72" t="str">
        <f t="shared" si="26"/>
        <v/>
      </c>
    </row>
    <row r="182" spans="16:20" x14ac:dyDescent="0.25">
      <c r="P182" s="72" t="str">
        <f t="shared" si="25"/>
        <v/>
      </c>
      <c r="S182" s="100" t="str">
        <f t="shared" si="24"/>
        <v/>
      </c>
      <c r="T182" s="72" t="str">
        <f t="shared" si="26"/>
        <v/>
      </c>
    </row>
    <row r="183" spans="16:20" x14ac:dyDescent="0.25">
      <c r="P183" s="72" t="str">
        <f t="shared" si="25"/>
        <v/>
      </c>
      <c r="S183" s="100" t="str">
        <f t="shared" si="24"/>
        <v/>
      </c>
      <c r="T183" s="72" t="str">
        <f t="shared" si="26"/>
        <v/>
      </c>
    </row>
    <row r="184" spans="16:20" x14ac:dyDescent="0.25">
      <c r="P184" s="72" t="str">
        <f t="shared" si="25"/>
        <v/>
      </c>
      <c r="S184" s="100" t="str">
        <f t="shared" si="24"/>
        <v/>
      </c>
      <c r="T184" s="72" t="str">
        <f t="shared" si="26"/>
        <v/>
      </c>
    </row>
    <row r="185" spans="16:20" x14ac:dyDescent="0.25">
      <c r="P185" s="72" t="str">
        <f t="shared" si="25"/>
        <v/>
      </c>
      <c r="S185" s="100" t="str">
        <f t="shared" si="24"/>
        <v/>
      </c>
      <c r="T185" s="72" t="str">
        <f t="shared" si="26"/>
        <v/>
      </c>
    </row>
    <row r="186" spans="16:20" x14ac:dyDescent="0.25">
      <c r="P186" s="72" t="str">
        <f t="shared" si="25"/>
        <v/>
      </c>
      <c r="S186" s="100" t="str">
        <f t="shared" si="24"/>
        <v/>
      </c>
      <c r="T186" s="72" t="str">
        <f t="shared" si="26"/>
        <v/>
      </c>
    </row>
    <row r="187" spans="16:20" x14ac:dyDescent="0.25">
      <c r="P187" s="72" t="str">
        <f t="shared" si="25"/>
        <v/>
      </c>
      <c r="S187" s="100" t="str">
        <f t="shared" si="24"/>
        <v/>
      </c>
      <c r="T187" s="72" t="str">
        <f t="shared" si="26"/>
        <v/>
      </c>
    </row>
    <row r="188" spans="16:20" x14ac:dyDescent="0.25">
      <c r="P188" s="72" t="str">
        <f t="shared" si="25"/>
        <v/>
      </c>
      <c r="S188" s="100" t="str">
        <f t="shared" si="24"/>
        <v/>
      </c>
      <c r="T188" s="72" t="str">
        <f t="shared" si="26"/>
        <v/>
      </c>
    </row>
    <row r="189" spans="16:20" x14ac:dyDescent="0.25">
      <c r="P189" s="72" t="str">
        <f t="shared" si="25"/>
        <v/>
      </c>
      <c r="S189" s="100" t="str">
        <f t="shared" si="24"/>
        <v/>
      </c>
      <c r="T189" s="72" t="str">
        <f t="shared" si="26"/>
        <v/>
      </c>
    </row>
    <row r="190" spans="16:20" x14ac:dyDescent="0.25">
      <c r="P190" s="72" t="str">
        <f t="shared" si="25"/>
        <v/>
      </c>
      <c r="S190" s="100" t="str">
        <f t="shared" si="24"/>
        <v/>
      </c>
      <c r="T190" s="72" t="str">
        <f t="shared" si="26"/>
        <v/>
      </c>
    </row>
    <row r="191" spans="16:20" x14ac:dyDescent="0.25">
      <c r="P191" s="72" t="str">
        <f t="shared" si="25"/>
        <v/>
      </c>
      <c r="S191" s="100" t="str">
        <f t="shared" si="24"/>
        <v/>
      </c>
      <c r="T191" s="72" t="str">
        <f t="shared" si="26"/>
        <v/>
      </c>
    </row>
    <row r="192" spans="16:20" x14ac:dyDescent="0.25">
      <c r="P192" s="72" t="str">
        <f t="shared" si="25"/>
        <v/>
      </c>
      <c r="S192" s="100" t="str">
        <f t="shared" si="24"/>
        <v/>
      </c>
      <c r="T192" s="72" t="str">
        <f t="shared" si="26"/>
        <v/>
      </c>
    </row>
    <row r="193" spans="16:20" x14ac:dyDescent="0.25">
      <c r="P193" s="72" t="str">
        <f t="shared" si="25"/>
        <v/>
      </c>
      <c r="S193" s="100" t="str">
        <f t="shared" si="24"/>
        <v/>
      </c>
      <c r="T193" s="72" t="str">
        <f t="shared" si="26"/>
        <v/>
      </c>
    </row>
    <row r="194" spans="16:20" x14ac:dyDescent="0.25">
      <c r="P194" s="72" t="str">
        <f t="shared" si="25"/>
        <v/>
      </c>
      <c r="S194" s="100" t="str">
        <f t="shared" si="24"/>
        <v/>
      </c>
      <c r="T194" s="72" t="str">
        <f t="shared" si="26"/>
        <v/>
      </c>
    </row>
    <row r="195" spans="16:20" x14ac:dyDescent="0.25">
      <c r="P195" s="72" t="str">
        <f t="shared" si="25"/>
        <v/>
      </c>
      <c r="S195" s="100" t="str">
        <f t="shared" si="24"/>
        <v/>
      </c>
      <c r="T195" s="72" t="str">
        <f t="shared" si="26"/>
        <v/>
      </c>
    </row>
    <row r="196" spans="16:20" x14ac:dyDescent="0.25">
      <c r="P196" s="72" t="str">
        <f t="shared" si="25"/>
        <v/>
      </c>
      <c r="S196" s="100" t="str">
        <f t="shared" si="24"/>
        <v/>
      </c>
      <c r="T196" s="72" t="str">
        <f t="shared" si="26"/>
        <v/>
      </c>
    </row>
    <row r="197" spans="16:20" x14ac:dyDescent="0.25">
      <c r="P197" s="72" t="str">
        <f t="shared" si="25"/>
        <v/>
      </c>
      <c r="S197" s="100" t="str">
        <f t="shared" si="24"/>
        <v/>
      </c>
      <c r="T197" s="72" t="str">
        <f t="shared" si="26"/>
        <v/>
      </c>
    </row>
    <row r="198" spans="16:20" x14ac:dyDescent="0.25">
      <c r="P198" s="72" t="str">
        <f t="shared" si="25"/>
        <v/>
      </c>
      <c r="S198" s="100" t="str">
        <f t="shared" si="24"/>
        <v/>
      </c>
      <c r="T198" s="72" t="str">
        <f t="shared" si="26"/>
        <v/>
      </c>
    </row>
    <row r="199" spans="16:20" x14ac:dyDescent="0.25">
      <c r="P199" s="72" t="str">
        <f t="shared" si="25"/>
        <v/>
      </c>
      <c r="S199" s="100" t="str">
        <f t="shared" si="24"/>
        <v/>
      </c>
      <c r="T199" s="72" t="str">
        <f t="shared" si="26"/>
        <v/>
      </c>
    </row>
    <row r="200" spans="16:20" x14ac:dyDescent="0.25">
      <c r="P200" s="72" t="str">
        <f t="shared" si="25"/>
        <v/>
      </c>
      <c r="S200" s="100" t="str">
        <f t="shared" si="24"/>
        <v/>
      </c>
      <c r="T200" s="72" t="str">
        <f t="shared" si="26"/>
        <v/>
      </c>
    </row>
    <row r="201" spans="16:20" x14ac:dyDescent="0.25">
      <c r="P201" s="72" t="str">
        <f t="shared" si="25"/>
        <v/>
      </c>
      <c r="S201" s="100" t="str">
        <f t="shared" si="24"/>
        <v/>
      </c>
      <c r="T201" s="72" t="str">
        <f t="shared" si="26"/>
        <v/>
      </c>
    </row>
    <row r="202" spans="16:20" x14ac:dyDescent="0.25">
      <c r="P202" s="72" t="str">
        <f t="shared" si="25"/>
        <v/>
      </c>
      <c r="S202" s="100" t="str">
        <f t="shared" si="24"/>
        <v/>
      </c>
      <c r="T202" s="72" t="str">
        <f t="shared" si="26"/>
        <v/>
      </c>
    </row>
    <row r="203" spans="16:20" x14ac:dyDescent="0.25">
      <c r="P203" s="72" t="str">
        <f t="shared" si="25"/>
        <v/>
      </c>
      <c r="S203" s="100" t="str">
        <f t="shared" si="24"/>
        <v/>
      </c>
      <c r="T203" s="72" t="str">
        <f t="shared" si="26"/>
        <v/>
      </c>
    </row>
    <row r="204" spans="16:20" x14ac:dyDescent="0.25">
      <c r="P204" s="72" t="str">
        <f t="shared" si="25"/>
        <v/>
      </c>
      <c r="S204" s="100" t="str">
        <f t="shared" si="24"/>
        <v/>
      </c>
      <c r="T204" s="72" t="str">
        <f t="shared" si="26"/>
        <v/>
      </c>
    </row>
    <row r="205" spans="16:20" x14ac:dyDescent="0.25">
      <c r="P205" s="72" t="str">
        <f t="shared" si="25"/>
        <v/>
      </c>
      <c r="S205" s="100" t="str">
        <f t="shared" si="24"/>
        <v/>
      </c>
      <c r="T205" s="72" t="str">
        <f t="shared" si="26"/>
        <v/>
      </c>
    </row>
    <row r="206" spans="16:20" x14ac:dyDescent="0.25">
      <c r="P206" s="72" t="str">
        <f t="shared" si="25"/>
        <v/>
      </c>
      <c r="S206" s="100" t="str">
        <f t="shared" si="24"/>
        <v/>
      </c>
      <c r="T206" s="72" t="str">
        <f t="shared" si="26"/>
        <v/>
      </c>
    </row>
    <row r="207" spans="16:20" x14ac:dyDescent="0.25">
      <c r="P207" s="72" t="str">
        <f t="shared" si="25"/>
        <v/>
      </c>
      <c r="S207" s="100" t="str">
        <f t="shared" si="24"/>
        <v/>
      </c>
      <c r="T207" s="72" t="str">
        <f t="shared" si="26"/>
        <v/>
      </c>
    </row>
    <row r="208" spans="16:20" x14ac:dyDescent="0.25">
      <c r="P208" s="72" t="str">
        <f t="shared" si="25"/>
        <v/>
      </c>
      <c r="S208" s="100" t="str">
        <f t="shared" si="24"/>
        <v/>
      </c>
      <c r="T208" s="72" t="str">
        <f t="shared" si="26"/>
        <v/>
      </c>
    </row>
    <row r="209" spans="16:20" x14ac:dyDescent="0.25">
      <c r="P209" s="72" t="str">
        <f t="shared" si="25"/>
        <v/>
      </c>
      <c r="S209" s="100" t="str">
        <f t="shared" si="24"/>
        <v/>
      </c>
      <c r="T209" s="72" t="str">
        <f t="shared" si="26"/>
        <v/>
      </c>
    </row>
    <row r="210" spans="16:20" x14ac:dyDescent="0.25">
      <c r="P210" s="72" t="str">
        <f t="shared" si="25"/>
        <v/>
      </c>
      <c r="S210" s="100" t="str">
        <f t="shared" si="24"/>
        <v/>
      </c>
      <c r="T210" s="72" t="str">
        <f t="shared" si="26"/>
        <v/>
      </c>
    </row>
    <row r="211" spans="16:20" x14ac:dyDescent="0.25">
      <c r="P211" s="72" t="str">
        <f t="shared" si="25"/>
        <v/>
      </c>
      <c r="S211" s="100" t="str">
        <f t="shared" si="24"/>
        <v/>
      </c>
      <c r="T211" s="72" t="str">
        <f t="shared" si="26"/>
        <v/>
      </c>
    </row>
    <row r="212" spans="16:20" x14ac:dyDescent="0.25">
      <c r="P212" s="72" t="str">
        <f t="shared" si="25"/>
        <v/>
      </c>
      <c r="S212" s="100" t="str">
        <f t="shared" si="24"/>
        <v/>
      </c>
      <c r="T212" s="72" t="str">
        <f t="shared" si="26"/>
        <v/>
      </c>
    </row>
    <row r="213" spans="16:20" x14ac:dyDescent="0.25">
      <c r="P213" s="72" t="str">
        <f t="shared" si="25"/>
        <v/>
      </c>
      <c r="S213" s="100" t="str">
        <f t="shared" si="24"/>
        <v/>
      </c>
      <c r="T213" s="72" t="str">
        <f t="shared" si="26"/>
        <v/>
      </c>
    </row>
    <row r="214" spans="16:20" x14ac:dyDescent="0.25">
      <c r="P214" s="72" t="str">
        <f t="shared" si="25"/>
        <v/>
      </c>
      <c r="S214" s="100" t="str">
        <f t="shared" si="24"/>
        <v/>
      </c>
      <c r="T214" s="72" t="str">
        <f t="shared" si="26"/>
        <v/>
      </c>
    </row>
    <row r="215" spans="16:20" x14ac:dyDescent="0.25">
      <c r="P215" s="72" t="str">
        <f t="shared" si="25"/>
        <v/>
      </c>
      <c r="S215" s="100" t="str">
        <f t="shared" ref="S215:S278" si="27">IF(R215&lt;&gt;0,IF(R215&gt;=600, "I",IF(AND(R215&gt;=150,R215&lt;=500),"II", IF(AND(R215&gt;=40,R215&lt;=120),"III","IV"))), "")</f>
        <v/>
      </c>
      <c r="T215" s="72" t="str">
        <f t="shared" si="26"/>
        <v/>
      </c>
    </row>
    <row r="216" spans="16:20" x14ac:dyDescent="0.25">
      <c r="P216" s="72" t="str">
        <f t="shared" ref="P216:P279" si="28">IF(O216&lt;&gt;0,IF(O216&gt;=24, "Muy alto",IF(AND(O216&gt;9,O216&lt;21),"Alto","Medio")), "")</f>
        <v/>
      </c>
      <c r="S216" s="100" t="str">
        <f t="shared" si="27"/>
        <v/>
      </c>
      <c r="T216" s="72" t="str">
        <f t="shared" ref="T216:T279" si="29">IF(S216&lt;&gt;"",IF(S216="I", "No Aceptable",IF(S216="II","Aceptable con control especifico", IF(S216="III","Aceptable","Aceptable"))), "")</f>
        <v/>
      </c>
    </row>
    <row r="217" spans="16:20" x14ac:dyDescent="0.25">
      <c r="P217" s="72" t="str">
        <f t="shared" si="28"/>
        <v/>
      </c>
      <c r="S217" s="100" t="str">
        <f t="shared" si="27"/>
        <v/>
      </c>
      <c r="T217" s="72" t="str">
        <f t="shared" si="29"/>
        <v/>
      </c>
    </row>
    <row r="218" spans="16:20" x14ac:dyDescent="0.25">
      <c r="P218" s="72" t="str">
        <f t="shared" si="28"/>
        <v/>
      </c>
      <c r="S218" s="100" t="str">
        <f t="shared" si="27"/>
        <v/>
      </c>
      <c r="T218" s="72" t="str">
        <f t="shared" si="29"/>
        <v/>
      </c>
    </row>
    <row r="219" spans="16:20" x14ac:dyDescent="0.25">
      <c r="P219" s="72" t="str">
        <f t="shared" si="28"/>
        <v/>
      </c>
      <c r="S219" s="100" t="str">
        <f t="shared" si="27"/>
        <v/>
      </c>
      <c r="T219" s="72" t="str">
        <f t="shared" si="29"/>
        <v/>
      </c>
    </row>
    <row r="220" spans="16:20" x14ac:dyDescent="0.25">
      <c r="P220" s="72" t="str">
        <f t="shared" si="28"/>
        <v/>
      </c>
      <c r="S220" s="100" t="str">
        <f t="shared" si="27"/>
        <v/>
      </c>
      <c r="T220" s="72" t="str">
        <f t="shared" si="29"/>
        <v/>
      </c>
    </row>
    <row r="221" spans="16:20" x14ac:dyDescent="0.25">
      <c r="P221" s="72" t="str">
        <f t="shared" si="28"/>
        <v/>
      </c>
      <c r="S221" s="100" t="str">
        <f t="shared" si="27"/>
        <v/>
      </c>
      <c r="T221" s="72" t="str">
        <f t="shared" si="29"/>
        <v/>
      </c>
    </row>
    <row r="222" spans="16:20" x14ac:dyDescent="0.25">
      <c r="P222" s="72" t="str">
        <f t="shared" si="28"/>
        <v/>
      </c>
      <c r="S222" s="100" t="str">
        <f t="shared" si="27"/>
        <v/>
      </c>
      <c r="T222" s="72" t="str">
        <f t="shared" si="29"/>
        <v/>
      </c>
    </row>
    <row r="223" spans="16:20" x14ac:dyDescent="0.25">
      <c r="P223" s="72" t="str">
        <f t="shared" si="28"/>
        <v/>
      </c>
      <c r="S223" s="100" t="str">
        <f t="shared" si="27"/>
        <v/>
      </c>
      <c r="T223" s="72" t="str">
        <f t="shared" si="29"/>
        <v/>
      </c>
    </row>
    <row r="224" spans="16:20" x14ac:dyDescent="0.25">
      <c r="P224" s="72" t="str">
        <f t="shared" si="28"/>
        <v/>
      </c>
      <c r="S224" s="100" t="str">
        <f t="shared" si="27"/>
        <v/>
      </c>
      <c r="T224" s="72" t="str">
        <f t="shared" si="29"/>
        <v/>
      </c>
    </row>
    <row r="225" spans="16:20" x14ac:dyDescent="0.25">
      <c r="P225" s="72" t="str">
        <f t="shared" si="28"/>
        <v/>
      </c>
      <c r="S225" s="100" t="str">
        <f t="shared" si="27"/>
        <v/>
      </c>
      <c r="T225" s="72" t="str">
        <f t="shared" si="29"/>
        <v/>
      </c>
    </row>
    <row r="226" spans="16:20" x14ac:dyDescent="0.25">
      <c r="P226" s="72" t="str">
        <f t="shared" si="28"/>
        <v/>
      </c>
      <c r="S226" s="100" t="str">
        <f t="shared" si="27"/>
        <v/>
      </c>
      <c r="T226" s="72" t="str">
        <f t="shared" si="29"/>
        <v/>
      </c>
    </row>
    <row r="227" spans="16:20" x14ac:dyDescent="0.25">
      <c r="P227" s="72" t="str">
        <f t="shared" si="28"/>
        <v/>
      </c>
      <c r="S227" s="100" t="str">
        <f t="shared" si="27"/>
        <v/>
      </c>
      <c r="T227" s="72" t="str">
        <f t="shared" si="29"/>
        <v/>
      </c>
    </row>
    <row r="228" spans="16:20" x14ac:dyDescent="0.25">
      <c r="P228" s="72" t="str">
        <f t="shared" si="28"/>
        <v/>
      </c>
      <c r="S228" s="100" t="str">
        <f t="shared" si="27"/>
        <v/>
      </c>
      <c r="T228" s="72" t="str">
        <f t="shared" si="29"/>
        <v/>
      </c>
    </row>
    <row r="229" spans="16:20" x14ac:dyDescent="0.25">
      <c r="P229" s="72" t="str">
        <f t="shared" si="28"/>
        <v/>
      </c>
      <c r="S229" s="100" t="str">
        <f t="shared" si="27"/>
        <v/>
      </c>
      <c r="T229" s="72" t="str">
        <f t="shared" si="29"/>
        <v/>
      </c>
    </row>
    <row r="230" spans="16:20" x14ac:dyDescent="0.25">
      <c r="P230" s="72" t="str">
        <f t="shared" si="28"/>
        <v/>
      </c>
      <c r="S230" s="100" t="str">
        <f t="shared" si="27"/>
        <v/>
      </c>
      <c r="T230" s="72" t="str">
        <f t="shared" si="29"/>
        <v/>
      </c>
    </row>
    <row r="231" spans="16:20" x14ac:dyDescent="0.25">
      <c r="P231" s="72" t="str">
        <f t="shared" si="28"/>
        <v/>
      </c>
      <c r="S231" s="100" t="str">
        <f t="shared" si="27"/>
        <v/>
      </c>
      <c r="T231" s="72" t="str">
        <f t="shared" si="29"/>
        <v/>
      </c>
    </row>
    <row r="232" spans="16:20" x14ac:dyDescent="0.25">
      <c r="P232" s="72" t="str">
        <f t="shared" si="28"/>
        <v/>
      </c>
      <c r="S232" s="100" t="str">
        <f t="shared" si="27"/>
        <v/>
      </c>
      <c r="T232" s="72" t="str">
        <f t="shared" si="29"/>
        <v/>
      </c>
    </row>
    <row r="233" spans="16:20" x14ac:dyDescent="0.25">
      <c r="P233" s="72" t="str">
        <f t="shared" si="28"/>
        <v/>
      </c>
      <c r="S233" s="100" t="str">
        <f t="shared" si="27"/>
        <v/>
      </c>
      <c r="T233" s="72" t="str">
        <f t="shared" si="29"/>
        <v/>
      </c>
    </row>
    <row r="234" spans="16:20" x14ac:dyDescent="0.25">
      <c r="P234" s="72" t="str">
        <f t="shared" si="28"/>
        <v/>
      </c>
      <c r="S234" s="100" t="str">
        <f t="shared" si="27"/>
        <v/>
      </c>
      <c r="T234" s="72" t="str">
        <f t="shared" si="29"/>
        <v/>
      </c>
    </row>
    <row r="235" spans="16:20" x14ac:dyDescent="0.25">
      <c r="P235" s="72" t="str">
        <f t="shared" si="28"/>
        <v/>
      </c>
      <c r="S235" s="100" t="str">
        <f t="shared" si="27"/>
        <v/>
      </c>
      <c r="T235" s="72" t="str">
        <f t="shared" si="29"/>
        <v/>
      </c>
    </row>
    <row r="236" spans="16:20" x14ac:dyDescent="0.25">
      <c r="P236" s="72" t="str">
        <f t="shared" si="28"/>
        <v/>
      </c>
      <c r="S236" s="100" t="str">
        <f t="shared" si="27"/>
        <v/>
      </c>
      <c r="T236" s="72" t="str">
        <f t="shared" si="29"/>
        <v/>
      </c>
    </row>
    <row r="237" spans="16:20" x14ac:dyDescent="0.25">
      <c r="P237" s="72" t="str">
        <f t="shared" si="28"/>
        <v/>
      </c>
      <c r="S237" s="100" t="str">
        <f t="shared" si="27"/>
        <v/>
      </c>
      <c r="T237" s="72" t="str">
        <f t="shared" si="29"/>
        <v/>
      </c>
    </row>
    <row r="238" spans="16:20" x14ac:dyDescent="0.25">
      <c r="P238" s="72" t="str">
        <f t="shared" si="28"/>
        <v/>
      </c>
      <c r="S238" s="100" t="str">
        <f t="shared" si="27"/>
        <v/>
      </c>
      <c r="T238" s="72" t="str">
        <f t="shared" si="29"/>
        <v/>
      </c>
    </row>
    <row r="239" spans="16:20" x14ac:dyDescent="0.25">
      <c r="P239" s="72" t="str">
        <f t="shared" si="28"/>
        <v/>
      </c>
      <c r="S239" s="100" t="str">
        <f t="shared" si="27"/>
        <v/>
      </c>
      <c r="T239" s="72" t="str">
        <f t="shared" si="29"/>
        <v/>
      </c>
    </row>
    <row r="240" spans="16:20" x14ac:dyDescent="0.25">
      <c r="P240" s="72" t="str">
        <f t="shared" si="28"/>
        <v/>
      </c>
      <c r="S240" s="100" t="str">
        <f t="shared" si="27"/>
        <v/>
      </c>
      <c r="T240" s="72" t="str">
        <f t="shared" si="29"/>
        <v/>
      </c>
    </row>
    <row r="241" spans="16:20" x14ac:dyDescent="0.25">
      <c r="P241" s="72" t="str">
        <f t="shared" si="28"/>
        <v/>
      </c>
      <c r="S241" s="100" t="str">
        <f t="shared" si="27"/>
        <v/>
      </c>
      <c r="T241" s="72" t="str">
        <f t="shared" si="29"/>
        <v/>
      </c>
    </row>
    <row r="242" spans="16:20" x14ac:dyDescent="0.25">
      <c r="P242" s="72" t="str">
        <f t="shared" si="28"/>
        <v/>
      </c>
      <c r="S242" s="100" t="str">
        <f t="shared" si="27"/>
        <v/>
      </c>
      <c r="T242" s="72" t="str">
        <f t="shared" si="29"/>
        <v/>
      </c>
    </row>
    <row r="243" spans="16:20" x14ac:dyDescent="0.25">
      <c r="P243" s="72" t="str">
        <f t="shared" si="28"/>
        <v/>
      </c>
      <c r="S243" s="100" t="str">
        <f t="shared" si="27"/>
        <v/>
      </c>
      <c r="T243" s="72" t="str">
        <f t="shared" si="29"/>
        <v/>
      </c>
    </row>
    <row r="244" spans="16:20" x14ac:dyDescent="0.25">
      <c r="P244" s="72" t="str">
        <f t="shared" si="28"/>
        <v/>
      </c>
      <c r="S244" s="100" t="str">
        <f t="shared" si="27"/>
        <v/>
      </c>
      <c r="T244" s="72" t="str">
        <f t="shared" si="29"/>
        <v/>
      </c>
    </row>
    <row r="245" spans="16:20" x14ac:dyDescent="0.25">
      <c r="P245" s="72" t="str">
        <f t="shared" si="28"/>
        <v/>
      </c>
      <c r="S245" s="100" t="str">
        <f t="shared" si="27"/>
        <v/>
      </c>
      <c r="T245" s="72" t="str">
        <f t="shared" si="29"/>
        <v/>
      </c>
    </row>
    <row r="246" spans="16:20" x14ac:dyDescent="0.25">
      <c r="P246" s="72" t="str">
        <f t="shared" si="28"/>
        <v/>
      </c>
      <c r="S246" s="100" t="str">
        <f t="shared" si="27"/>
        <v/>
      </c>
      <c r="T246" s="72" t="str">
        <f t="shared" si="29"/>
        <v/>
      </c>
    </row>
    <row r="247" spans="16:20" x14ac:dyDescent="0.25">
      <c r="P247" s="72" t="str">
        <f t="shared" si="28"/>
        <v/>
      </c>
      <c r="S247" s="100" t="str">
        <f t="shared" si="27"/>
        <v/>
      </c>
      <c r="T247" s="72" t="str">
        <f t="shared" si="29"/>
        <v/>
      </c>
    </row>
    <row r="248" spans="16:20" x14ac:dyDescent="0.25">
      <c r="P248" s="72" t="str">
        <f t="shared" si="28"/>
        <v/>
      </c>
      <c r="S248" s="100" t="str">
        <f t="shared" si="27"/>
        <v/>
      </c>
      <c r="T248" s="72" t="str">
        <f t="shared" si="29"/>
        <v/>
      </c>
    </row>
    <row r="249" spans="16:20" x14ac:dyDescent="0.25">
      <c r="P249" s="72" t="str">
        <f t="shared" si="28"/>
        <v/>
      </c>
      <c r="S249" s="100" t="str">
        <f t="shared" si="27"/>
        <v/>
      </c>
      <c r="T249" s="72" t="str">
        <f t="shared" si="29"/>
        <v/>
      </c>
    </row>
    <row r="250" spans="16:20" x14ac:dyDescent="0.25">
      <c r="P250" s="72" t="str">
        <f t="shared" si="28"/>
        <v/>
      </c>
      <c r="S250" s="100" t="str">
        <f t="shared" si="27"/>
        <v/>
      </c>
      <c r="T250" s="72" t="str">
        <f t="shared" si="29"/>
        <v/>
      </c>
    </row>
    <row r="251" spans="16:20" x14ac:dyDescent="0.25">
      <c r="P251" s="72" t="str">
        <f t="shared" si="28"/>
        <v/>
      </c>
      <c r="S251" s="100" t="str">
        <f t="shared" si="27"/>
        <v/>
      </c>
      <c r="T251" s="72" t="str">
        <f t="shared" si="29"/>
        <v/>
      </c>
    </row>
    <row r="252" spans="16:20" x14ac:dyDescent="0.25">
      <c r="P252" s="72" t="str">
        <f t="shared" si="28"/>
        <v/>
      </c>
      <c r="S252" s="100" t="str">
        <f t="shared" si="27"/>
        <v/>
      </c>
      <c r="T252" s="72" t="str">
        <f t="shared" si="29"/>
        <v/>
      </c>
    </row>
    <row r="253" spans="16:20" x14ac:dyDescent="0.25">
      <c r="P253" s="72" t="str">
        <f t="shared" si="28"/>
        <v/>
      </c>
      <c r="S253" s="100" t="str">
        <f t="shared" si="27"/>
        <v/>
      </c>
      <c r="T253" s="72" t="str">
        <f t="shared" si="29"/>
        <v/>
      </c>
    </row>
    <row r="254" spans="16:20" x14ac:dyDescent="0.25">
      <c r="P254" s="72" t="str">
        <f t="shared" si="28"/>
        <v/>
      </c>
      <c r="S254" s="100" t="str">
        <f t="shared" si="27"/>
        <v/>
      </c>
      <c r="T254" s="72" t="str">
        <f t="shared" si="29"/>
        <v/>
      </c>
    </row>
    <row r="255" spans="16:20" x14ac:dyDescent="0.25">
      <c r="P255" s="72" t="str">
        <f t="shared" si="28"/>
        <v/>
      </c>
      <c r="S255" s="100" t="str">
        <f t="shared" si="27"/>
        <v/>
      </c>
      <c r="T255" s="72" t="str">
        <f t="shared" si="29"/>
        <v/>
      </c>
    </row>
    <row r="256" spans="16:20" x14ac:dyDescent="0.25">
      <c r="P256" s="72" t="str">
        <f t="shared" si="28"/>
        <v/>
      </c>
      <c r="S256" s="100" t="str">
        <f t="shared" si="27"/>
        <v/>
      </c>
      <c r="T256" s="72" t="str">
        <f t="shared" si="29"/>
        <v/>
      </c>
    </row>
    <row r="257" spans="16:20" x14ac:dyDescent="0.25">
      <c r="P257" s="72" t="str">
        <f t="shared" si="28"/>
        <v/>
      </c>
      <c r="S257" s="100" t="str">
        <f t="shared" si="27"/>
        <v/>
      </c>
      <c r="T257" s="72" t="str">
        <f t="shared" si="29"/>
        <v/>
      </c>
    </row>
    <row r="258" spans="16:20" x14ac:dyDescent="0.25">
      <c r="P258" s="72" t="str">
        <f t="shared" si="28"/>
        <v/>
      </c>
      <c r="S258" s="100" t="str">
        <f t="shared" si="27"/>
        <v/>
      </c>
      <c r="T258" s="72" t="str">
        <f t="shared" si="29"/>
        <v/>
      </c>
    </row>
    <row r="259" spans="16:20" x14ac:dyDescent="0.25">
      <c r="P259" s="72" t="str">
        <f t="shared" si="28"/>
        <v/>
      </c>
      <c r="S259" s="100" t="str">
        <f t="shared" si="27"/>
        <v/>
      </c>
      <c r="T259" s="72" t="str">
        <f t="shared" si="29"/>
        <v/>
      </c>
    </row>
    <row r="260" spans="16:20" x14ac:dyDescent="0.25">
      <c r="P260" s="72" t="str">
        <f t="shared" si="28"/>
        <v/>
      </c>
      <c r="S260" s="100" t="str">
        <f t="shared" si="27"/>
        <v/>
      </c>
      <c r="T260" s="72" t="str">
        <f t="shared" si="29"/>
        <v/>
      </c>
    </row>
    <row r="261" spans="16:20" x14ac:dyDescent="0.25">
      <c r="P261" s="72" t="str">
        <f t="shared" si="28"/>
        <v/>
      </c>
      <c r="S261" s="100" t="str">
        <f t="shared" si="27"/>
        <v/>
      </c>
      <c r="T261" s="72" t="str">
        <f t="shared" si="29"/>
        <v/>
      </c>
    </row>
    <row r="262" spans="16:20" x14ac:dyDescent="0.25">
      <c r="P262" s="72" t="str">
        <f t="shared" si="28"/>
        <v/>
      </c>
      <c r="S262" s="100" t="str">
        <f t="shared" si="27"/>
        <v/>
      </c>
      <c r="T262" s="72" t="str">
        <f t="shared" si="29"/>
        <v/>
      </c>
    </row>
    <row r="263" spans="16:20" x14ac:dyDescent="0.25">
      <c r="P263" s="72" t="str">
        <f t="shared" si="28"/>
        <v/>
      </c>
      <c r="S263" s="100" t="str">
        <f t="shared" si="27"/>
        <v/>
      </c>
      <c r="T263" s="72" t="str">
        <f t="shared" si="29"/>
        <v/>
      </c>
    </row>
    <row r="264" spans="16:20" x14ac:dyDescent="0.25">
      <c r="P264" s="72" t="str">
        <f t="shared" si="28"/>
        <v/>
      </c>
      <c r="S264" s="100" t="str">
        <f t="shared" si="27"/>
        <v/>
      </c>
      <c r="T264" s="72" t="str">
        <f t="shared" si="29"/>
        <v/>
      </c>
    </row>
    <row r="265" spans="16:20" x14ac:dyDescent="0.25">
      <c r="P265" s="72" t="str">
        <f t="shared" si="28"/>
        <v/>
      </c>
      <c r="S265" s="100" t="str">
        <f t="shared" si="27"/>
        <v/>
      </c>
      <c r="T265" s="72" t="str">
        <f t="shared" si="29"/>
        <v/>
      </c>
    </row>
    <row r="266" spans="16:20" x14ac:dyDescent="0.25">
      <c r="P266" s="72" t="str">
        <f t="shared" si="28"/>
        <v/>
      </c>
      <c r="S266" s="100" t="str">
        <f t="shared" si="27"/>
        <v/>
      </c>
      <c r="T266" s="72" t="str">
        <f t="shared" si="29"/>
        <v/>
      </c>
    </row>
    <row r="267" spans="16:20" x14ac:dyDescent="0.25">
      <c r="P267" s="72" t="str">
        <f t="shared" si="28"/>
        <v/>
      </c>
      <c r="S267" s="100" t="str">
        <f t="shared" si="27"/>
        <v/>
      </c>
      <c r="T267" s="72" t="str">
        <f t="shared" si="29"/>
        <v/>
      </c>
    </row>
    <row r="268" spans="16:20" x14ac:dyDescent="0.25">
      <c r="P268" s="72" t="str">
        <f t="shared" si="28"/>
        <v/>
      </c>
      <c r="S268" s="100" t="str">
        <f t="shared" si="27"/>
        <v/>
      </c>
      <c r="T268" s="72" t="str">
        <f t="shared" si="29"/>
        <v/>
      </c>
    </row>
    <row r="269" spans="16:20" x14ac:dyDescent="0.25">
      <c r="P269" s="72" t="str">
        <f t="shared" si="28"/>
        <v/>
      </c>
      <c r="S269" s="100" t="str">
        <f t="shared" si="27"/>
        <v/>
      </c>
      <c r="T269" s="72" t="str">
        <f t="shared" si="29"/>
        <v/>
      </c>
    </row>
    <row r="270" spans="16:20" x14ac:dyDescent="0.25">
      <c r="P270" s="72" t="str">
        <f t="shared" si="28"/>
        <v/>
      </c>
      <c r="S270" s="100" t="str">
        <f t="shared" si="27"/>
        <v/>
      </c>
      <c r="T270" s="72" t="str">
        <f t="shared" si="29"/>
        <v/>
      </c>
    </row>
    <row r="271" spans="16:20" x14ac:dyDescent="0.25">
      <c r="P271" s="72" t="str">
        <f t="shared" si="28"/>
        <v/>
      </c>
      <c r="S271" s="100" t="str">
        <f t="shared" si="27"/>
        <v/>
      </c>
      <c r="T271" s="72" t="str">
        <f t="shared" si="29"/>
        <v/>
      </c>
    </row>
    <row r="272" spans="16:20" x14ac:dyDescent="0.25">
      <c r="P272" s="72" t="str">
        <f t="shared" si="28"/>
        <v/>
      </c>
      <c r="S272" s="100" t="str">
        <f t="shared" si="27"/>
        <v/>
      </c>
      <c r="T272" s="72" t="str">
        <f t="shared" si="29"/>
        <v/>
      </c>
    </row>
    <row r="273" spans="16:20" x14ac:dyDescent="0.25">
      <c r="P273" s="72" t="str">
        <f t="shared" si="28"/>
        <v/>
      </c>
      <c r="S273" s="100" t="str">
        <f t="shared" si="27"/>
        <v/>
      </c>
      <c r="T273" s="72" t="str">
        <f t="shared" si="29"/>
        <v/>
      </c>
    </row>
    <row r="274" spans="16:20" x14ac:dyDescent="0.25">
      <c r="P274" s="72" t="str">
        <f t="shared" si="28"/>
        <v/>
      </c>
      <c r="S274" s="100" t="str">
        <f t="shared" si="27"/>
        <v/>
      </c>
      <c r="T274" s="72" t="str">
        <f t="shared" si="29"/>
        <v/>
      </c>
    </row>
    <row r="275" spans="16:20" x14ac:dyDescent="0.25">
      <c r="P275" s="72" t="str">
        <f t="shared" si="28"/>
        <v/>
      </c>
      <c r="S275" s="100" t="str">
        <f t="shared" si="27"/>
        <v/>
      </c>
      <c r="T275" s="72" t="str">
        <f t="shared" si="29"/>
        <v/>
      </c>
    </row>
    <row r="276" spans="16:20" x14ac:dyDescent="0.25">
      <c r="P276" s="72" t="str">
        <f t="shared" si="28"/>
        <v/>
      </c>
      <c r="S276" s="100" t="str">
        <f t="shared" si="27"/>
        <v/>
      </c>
      <c r="T276" s="72" t="str">
        <f t="shared" si="29"/>
        <v/>
      </c>
    </row>
    <row r="277" spans="16:20" x14ac:dyDescent="0.25">
      <c r="P277" s="72" t="str">
        <f t="shared" si="28"/>
        <v/>
      </c>
      <c r="S277" s="100" t="str">
        <f t="shared" si="27"/>
        <v/>
      </c>
      <c r="T277" s="72" t="str">
        <f t="shared" si="29"/>
        <v/>
      </c>
    </row>
    <row r="278" spans="16:20" x14ac:dyDescent="0.25">
      <c r="P278" s="72" t="str">
        <f t="shared" si="28"/>
        <v/>
      </c>
      <c r="S278" s="100" t="str">
        <f t="shared" si="27"/>
        <v/>
      </c>
      <c r="T278" s="72" t="str">
        <f t="shared" si="29"/>
        <v/>
      </c>
    </row>
    <row r="279" spans="16:20" x14ac:dyDescent="0.25">
      <c r="P279" s="72" t="str">
        <f t="shared" si="28"/>
        <v/>
      </c>
      <c r="S279" s="100" t="str">
        <f t="shared" ref="S279:S342" si="30">IF(R279&lt;&gt;0,IF(R279&gt;=600, "I",IF(AND(R279&gt;=150,R279&lt;=500),"II", IF(AND(R279&gt;=40,R279&lt;=120),"III","IV"))), "")</f>
        <v/>
      </c>
      <c r="T279" s="72" t="str">
        <f t="shared" si="29"/>
        <v/>
      </c>
    </row>
    <row r="280" spans="16:20" x14ac:dyDescent="0.25">
      <c r="P280" s="72" t="str">
        <f t="shared" ref="P280:P343" si="31">IF(O280&lt;&gt;0,IF(O280&gt;=24, "Muy alto",IF(AND(O280&gt;9,O280&lt;21),"Alto","Medio")), "")</f>
        <v/>
      </c>
      <c r="S280" s="100" t="str">
        <f t="shared" si="30"/>
        <v/>
      </c>
      <c r="T280" s="72" t="str">
        <f t="shared" ref="T280:T343" si="32">IF(S280&lt;&gt;"",IF(S280="I", "No Aceptable",IF(S280="II","Aceptable con control especifico", IF(S280="III","Aceptable","Aceptable"))), "")</f>
        <v/>
      </c>
    </row>
    <row r="281" spans="16:20" x14ac:dyDescent="0.25">
      <c r="P281" s="72" t="str">
        <f t="shared" si="31"/>
        <v/>
      </c>
      <c r="S281" s="100" t="str">
        <f t="shared" si="30"/>
        <v/>
      </c>
      <c r="T281" s="72" t="str">
        <f t="shared" si="32"/>
        <v/>
      </c>
    </row>
    <row r="282" spans="16:20" x14ac:dyDescent="0.25">
      <c r="P282" s="72" t="str">
        <f t="shared" si="31"/>
        <v/>
      </c>
      <c r="S282" s="100" t="str">
        <f t="shared" si="30"/>
        <v/>
      </c>
      <c r="T282" s="72" t="str">
        <f t="shared" si="32"/>
        <v/>
      </c>
    </row>
    <row r="283" spans="16:20" x14ac:dyDescent="0.25">
      <c r="P283" s="72" t="str">
        <f t="shared" si="31"/>
        <v/>
      </c>
      <c r="S283" s="100" t="str">
        <f t="shared" si="30"/>
        <v/>
      </c>
      <c r="T283" s="72" t="str">
        <f t="shared" si="32"/>
        <v/>
      </c>
    </row>
    <row r="284" spans="16:20" x14ac:dyDescent="0.25">
      <c r="P284" s="72" t="str">
        <f t="shared" si="31"/>
        <v/>
      </c>
      <c r="S284" s="100" t="str">
        <f t="shared" si="30"/>
        <v/>
      </c>
      <c r="T284" s="72" t="str">
        <f t="shared" si="32"/>
        <v/>
      </c>
    </row>
    <row r="285" spans="16:20" x14ac:dyDescent="0.25">
      <c r="P285" s="72" t="str">
        <f t="shared" si="31"/>
        <v/>
      </c>
      <c r="S285" s="100" t="str">
        <f t="shared" si="30"/>
        <v/>
      </c>
      <c r="T285" s="72" t="str">
        <f t="shared" si="32"/>
        <v/>
      </c>
    </row>
    <row r="286" spans="16:20" x14ac:dyDescent="0.25">
      <c r="P286" s="72" t="str">
        <f t="shared" si="31"/>
        <v/>
      </c>
      <c r="S286" s="100" t="str">
        <f t="shared" si="30"/>
        <v/>
      </c>
      <c r="T286" s="72" t="str">
        <f t="shared" si="32"/>
        <v/>
      </c>
    </row>
    <row r="287" spans="16:20" x14ac:dyDescent="0.25">
      <c r="P287" s="72" t="str">
        <f t="shared" si="31"/>
        <v/>
      </c>
      <c r="S287" s="100" t="str">
        <f t="shared" si="30"/>
        <v/>
      </c>
      <c r="T287" s="72" t="str">
        <f t="shared" si="32"/>
        <v/>
      </c>
    </row>
    <row r="288" spans="16:20" x14ac:dyDescent="0.25">
      <c r="P288" s="72" t="str">
        <f t="shared" si="31"/>
        <v/>
      </c>
      <c r="S288" s="100" t="str">
        <f t="shared" si="30"/>
        <v/>
      </c>
      <c r="T288" s="72" t="str">
        <f t="shared" si="32"/>
        <v/>
      </c>
    </row>
    <row r="289" spans="16:20" x14ac:dyDescent="0.25">
      <c r="P289" s="72" t="str">
        <f t="shared" si="31"/>
        <v/>
      </c>
      <c r="S289" s="100" t="str">
        <f t="shared" si="30"/>
        <v/>
      </c>
      <c r="T289" s="72" t="str">
        <f t="shared" si="32"/>
        <v/>
      </c>
    </row>
    <row r="290" spans="16:20" x14ac:dyDescent="0.25">
      <c r="P290" s="72" t="str">
        <f t="shared" si="31"/>
        <v/>
      </c>
      <c r="S290" s="100" t="str">
        <f t="shared" si="30"/>
        <v/>
      </c>
      <c r="T290" s="72" t="str">
        <f t="shared" si="32"/>
        <v/>
      </c>
    </row>
    <row r="291" spans="16:20" x14ac:dyDescent="0.25">
      <c r="P291" s="72" t="str">
        <f t="shared" si="31"/>
        <v/>
      </c>
      <c r="S291" s="100" t="str">
        <f t="shared" si="30"/>
        <v/>
      </c>
      <c r="T291" s="72" t="str">
        <f t="shared" si="32"/>
        <v/>
      </c>
    </row>
    <row r="292" spans="16:20" x14ac:dyDescent="0.25">
      <c r="P292" s="72" t="str">
        <f t="shared" si="31"/>
        <v/>
      </c>
      <c r="S292" s="100" t="str">
        <f t="shared" si="30"/>
        <v/>
      </c>
      <c r="T292" s="72" t="str">
        <f t="shared" si="32"/>
        <v/>
      </c>
    </row>
    <row r="293" spans="16:20" x14ac:dyDescent="0.25">
      <c r="P293" s="72" t="str">
        <f t="shared" si="31"/>
        <v/>
      </c>
      <c r="S293" s="100" t="str">
        <f t="shared" si="30"/>
        <v/>
      </c>
      <c r="T293" s="72" t="str">
        <f t="shared" si="32"/>
        <v/>
      </c>
    </row>
    <row r="294" spans="16:20" x14ac:dyDescent="0.25">
      <c r="P294" s="72" t="str">
        <f t="shared" si="31"/>
        <v/>
      </c>
      <c r="S294" s="100" t="str">
        <f t="shared" si="30"/>
        <v/>
      </c>
      <c r="T294" s="72" t="str">
        <f t="shared" si="32"/>
        <v/>
      </c>
    </row>
    <row r="295" spans="16:20" x14ac:dyDescent="0.25">
      <c r="P295" s="72" t="str">
        <f t="shared" si="31"/>
        <v/>
      </c>
      <c r="S295" s="100" t="str">
        <f t="shared" si="30"/>
        <v/>
      </c>
      <c r="T295" s="72" t="str">
        <f t="shared" si="32"/>
        <v/>
      </c>
    </row>
    <row r="296" spans="16:20" x14ac:dyDescent="0.25">
      <c r="P296" s="72" t="str">
        <f t="shared" si="31"/>
        <v/>
      </c>
      <c r="S296" s="100" t="str">
        <f t="shared" si="30"/>
        <v/>
      </c>
      <c r="T296" s="72" t="str">
        <f t="shared" si="32"/>
        <v/>
      </c>
    </row>
    <row r="297" spans="16:20" x14ac:dyDescent="0.25">
      <c r="P297" s="72" t="str">
        <f t="shared" si="31"/>
        <v/>
      </c>
      <c r="S297" s="100" t="str">
        <f t="shared" si="30"/>
        <v/>
      </c>
      <c r="T297" s="72" t="str">
        <f t="shared" si="32"/>
        <v/>
      </c>
    </row>
    <row r="298" spans="16:20" x14ac:dyDescent="0.25">
      <c r="P298" s="72" t="str">
        <f t="shared" si="31"/>
        <v/>
      </c>
      <c r="S298" s="100" t="str">
        <f t="shared" si="30"/>
        <v/>
      </c>
      <c r="T298" s="72" t="str">
        <f t="shared" si="32"/>
        <v/>
      </c>
    </row>
    <row r="299" spans="16:20" x14ac:dyDescent="0.25">
      <c r="P299" s="72" t="str">
        <f t="shared" si="31"/>
        <v/>
      </c>
      <c r="S299" s="100" t="str">
        <f t="shared" si="30"/>
        <v/>
      </c>
      <c r="T299" s="72" t="str">
        <f t="shared" si="32"/>
        <v/>
      </c>
    </row>
    <row r="300" spans="16:20" x14ac:dyDescent="0.25">
      <c r="P300" s="72" t="str">
        <f t="shared" si="31"/>
        <v/>
      </c>
      <c r="S300" s="100" t="str">
        <f t="shared" si="30"/>
        <v/>
      </c>
      <c r="T300" s="72" t="str">
        <f t="shared" si="32"/>
        <v/>
      </c>
    </row>
    <row r="301" spans="16:20" x14ac:dyDescent="0.25">
      <c r="P301" s="72" t="str">
        <f t="shared" si="31"/>
        <v/>
      </c>
      <c r="S301" s="100" t="str">
        <f t="shared" si="30"/>
        <v/>
      </c>
      <c r="T301" s="72" t="str">
        <f t="shared" si="32"/>
        <v/>
      </c>
    </row>
    <row r="302" spans="16:20" x14ac:dyDescent="0.25">
      <c r="P302" s="72" t="str">
        <f t="shared" si="31"/>
        <v/>
      </c>
      <c r="S302" s="100" t="str">
        <f t="shared" si="30"/>
        <v/>
      </c>
      <c r="T302" s="72" t="str">
        <f t="shared" si="32"/>
        <v/>
      </c>
    </row>
    <row r="303" spans="16:20" x14ac:dyDescent="0.25">
      <c r="P303" s="72" t="str">
        <f t="shared" si="31"/>
        <v/>
      </c>
      <c r="S303" s="100" t="str">
        <f t="shared" si="30"/>
        <v/>
      </c>
      <c r="T303" s="72" t="str">
        <f t="shared" si="32"/>
        <v/>
      </c>
    </row>
    <row r="304" spans="16:20" x14ac:dyDescent="0.25">
      <c r="P304" s="72" t="str">
        <f t="shared" si="31"/>
        <v/>
      </c>
      <c r="S304" s="100" t="str">
        <f t="shared" si="30"/>
        <v/>
      </c>
      <c r="T304" s="72" t="str">
        <f t="shared" si="32"/>
        <v/>
      </c>
    </row>
    <row r="305" spans="16:20" x14ac:dyDescent="0.25">
      <c r="P305" s="72" t="str">
        <f t="shared" si="31"/>
        <v/>
      </c>
      <c r="S305" s="100" t="str">
        <f t="shared" si="30"/>
        <v/>
      </c>
      <c r="T305" s="72" t="str">
        <f t="shared" si="32"/>
        <v/>
      </c>
    </row>
    <row r="306" spans="16:20" x14ac:dyDescent="0.25">
      <c r="P306" s="72" t="str">
        <f t="shared" si="31"/>
        <v/>
      </c>
      <c r="S306" s="100" t="str">
        <f t="shared" si="30"/>
        <v/>
      </c>
      <c r="T306" s="72" t="str">
        <f t="shared" si="32"/>
        <v/>
      </c>
    </row>
    <row r="307" spans="16:20" x14ac:dyDescent="0.25">
      <c r="P307" s="72" t="str">
        <f t="shared" si="31"/>
        <v/>
      </c>
      <c r="S307" s="100" t="str">
        <f t="shared" si="30"/>
        <v/>
      </c>
      <c r="T307" s="72" t="str">
        <f t="shared" si="32"/>
        <v/>
      </c>
    </row>
    <row r="308" spans="16:20" x14ac:dyDescent="0.25">
      <c r="P308" s="72" t="str">
        <f t="shared" si="31"/>
        <v/>
      </c>
      <c r="S308" s="100" t="str">
        <f t="shared" si="30"/>
        <v/>
      </c>
      <c r="T308" s="72" t="str">
        <f t="shared" si="32"/>
        <v/>
      </c>
    </row>
    <row r="309" spans="16:20" x14ac:dyDescent="0.25">
      <c r="P309" s="72" t="str">
        <f t="shared" si="31"/>
        <v/>
      </c>
      <c r="S309" s="100" t="str">
        <f t="shared" si="30"/>
        <v/>
      </c>
      <c r="T309" s="72" t="str">
        <f t="shared" si="32"/>
        <v/>
      </c>
    </row>
    <row r="310" spans="16:20" x14ac:dyDescent="0.25">
      <c r="P310" s="72" t="str">
        <f t="shared" si="31"/>
        <v/>
      </c>
      <c r="S310" s="100" t="str">
        <f t="shared" si="30"/>
        <v/>
      </c>
      <c r="T310" s="72" t="str">
        <f t="shared" si="32"/>
        <v/>
      </c>
    </row>
    <row r="311" spans="16:20" x14ac:dyDescent="0.25">
      <c r="P311" s="72" t="str">
        <f t="shared" si="31"/>
        <v/>
      </c>
      <c r="S311" s="100" t="str">
        <f t="shared" si="30"/>
        <v/>
      </c>
      <c r="T311" s="72" t="str">
        <f t="shared" si="32"/>
        <v/>
      </c>
    </row>
    <row r="312" spans="16:20" x14ac:dyDescent="0.25">
      <c r="P312" s="72" t="str">
        <f t="shared" si="31"/>
        <v/>
      </c>
      <c r="S312" s="100" t="str">
        <f t="shared" si="30"/>
        <v/>
      </c>
      <c r="T312" s="72" t="str">
        <f t="shared" si="32"/>
        <v/>
      </c>
    </row>
    <row r="313" spans="16:20" x14ac:dyDescent="0.25">
      <c r="P313" s="72" t="str">
        <f t="shared" si="31"/>
        <v/>
      </c>
      <c r="S313" s="100" t="str">
        <f t="shared" si="30"/>
        <v/>
      </c>
      <c r="T313" s="72" t="str">
        <f t="shared" si="32"/>
        <v/>
      </c>
    </row>
    <row r="314" spans="16:20" x14ac:dyDescent="0.25">
      <c r="P314" s="72" t="str">
        <f t="shared" si="31"/>
        <v/>
      </c>
      <c r="S314" s="100" t="str">
        <f t="shared" si="30"/>
        <v/>
      </c>
      <c r="T314" s="72" t="str">
        <f t="shared" si="32"/>
        <v/>
      </c>
    </row>
    <row r="315" spans="16:20" x14ac:dyDescent="0.25">
      <c r="P315" s="72" t="str">
        <f t="shared" si="31"/>
        <v/>
      </c>
      <c r="S315" s="100" t="str">
        <f t="shared" si="30"/>
        <v/>
      </c>
      <c r="T315" s="72" t="str">
        <f t="shared" si="32"/>
        <v/>
      </c>
    </row>
    <row r="316" spans="16:20" x14ac:dyDescent="0.25">
      <c r="P316" s="72" t="str">
        <f t="shared" si="31"/>
        <v/>
      </c>
      <c r="S316" s="100" t="str">
        <f t="shared" si="30"/>
        <v/>
      </c>
      <c r="T316" s="72" t="str">
        <f t="shared" si="32"/>
        <v/>
      </c>
    </row>
    <row r="317" spans="16:20" x14ac:dyDescent="0.25">
      <c r="P317" s="72" t="str">
        <f t="shared" si="31"/>
        <v/>
      </c>
      <c r="S317" s="100" t="str">
        <f t="shared" si="30"/>
        <v/>
      </c>
      <c r="T317" s="72" t="str">
        <f t="shared" si="32"/>
        <v/>
      </c>
    </row>
    <row r="318" spans="16:20" x14ac:dyDescent="0.25">
      <c r="P318" s="72" t="str">
        <f t="shared" si="31"/>
        <v/>
      </c>
      <c r="S318" s="100" t="str">
        <f t="shared" si="30"/>
        <v/>
      </c>
      <c r="T318" s="72" t="str">
        <f t="shared" si="32"/>
        <v/>
      </c>
    </row>
    <row r="319" spans="16:20" x14ac:dyDescent="0.25">
      <c r="P319" s="72" t="str">
        <f t="shared" si="31"/>
        <v/>
      </c>
      <c r="S319" s="100" t="str">
        <f t="shared" si="30"/>
        <v/>
      </c>
      <c r="T319" s="72" t="str">
        <f t="shared" si="32"/>
        <v/>
      </c>
    </row>
    <row r="320" spans="16:20" x14ac:dyDescent="0.25">
      <c r="P320" s="72" t="str">
        <f t="shared" si="31"/>
        <v/>
      </c>
      <c r="S320" s="100" t="str">
        <f t="shared" si="30"/>
        <v/>
      </c>
      <c r="T320" s="72" t="str">
        <f t="shared" si="32"/>
        <v/>
      </c>
    </row>
    <row r="321" spans="16:20" x14ac:dyDescent="0.25">
      <c r="P321" s="72" t="str">
        <f t="shared" si="31"/>
        <v/>
      </c>
      <c r="S321" s="100" t="str">
        <f t="shared" si="30"/>
        <v/>
      </c>
      <c r="T321" s="72" t="str">
        <f t="shared" si="32"/>
        <v/>
      </c>
    </row>
    <row r="322" spans="16:20" x14ac:dyDescent="0.25">
      <c r="P322" s="72" t="str">
        <f t="shared" si="31"/>
        <v/>
      </c>
      <c r="S322" s="100" t="str">
        <f t="shared" si="30"/>
        <v/>
      </c>
      <c r="T322" s="72" t="str">
        <f t="shared" si="32"/>
        <v/>
      </c>
    </row>
    <row r="323" spans="16:20" x14ac:dyDescent="0.25">
      <c r="P323" s="72" t="str">
        <f t="shared" si="31"/>
        <v/>
      </c>
      <c r="S323" s="100" t="str">
        <f t="shared" si="30"/>
        <v/>
      </c>
      <c r="T323" s="72" t="str">
        <f t="shared" si="32"/>
        <v/>
      </c>
    </row>
    <row r="324" spans="16:20" x14ac:dyDescent="0.25">
      <c r="P324" s="72" t="str">
        <f t="shared" si="31"/>
        <v/>
      </c>
      <c r="S324" s="100" t="str">
        <f t="shared" si="30"/>
        <v/>
      </c>
      <c r="T324" s="72" t="str">
        <f t="shared" si="32"/>
        <v/>
      </c>
    </row>
    <row r="325" spans="16:20" x14ac:dyDescent="0.25">
      <c r="P325" s="72" t="str">
        <f t="shared" si="31"/>
        <v/>
      </c>
      <c r="S325" s="100" t="str">
        <f t="shared" si="30"/>
        <v/>
      </c>
      <c r="T325" s="72" t="str">
        <f t="shared" si="32"/>
        <v/>
      </c>
    </row>
    <row r="326" spans="16:20" x14ac:dyDescent="0.25">
      <c r="P326" s="72" t="str">
        <f t="shared" si="31"/>
        <v/>
      </c>
      <c r="S326" s="100" t="str">
        <f t="shared" si="30"/>
        <v/>
      </c>
      <c r="T326" s="72" t="str">
        <f t="shared" si="32"/>
        <v/>
      </c>
    </row>
    <row r="327" spans="16:20" x14ac:dyDescent="0.25">
      <c r="P327" s="72" t="str">
        <f t="shared" si="31"/>
        <v/>
      </c>
      <c r="S327" s="100" t="str">
        <f t="shared" si="30"/>
        <v/>
      </c>
      <c r="T327" s="72" t="str">
        <f t="shared" si="32"/>
        <v/>
      </c>
    </row>
    <row r="328" spans="16:20" x14ac:dyDescent="0.25">
      <c r="P328" s="72" t="str">
        <f t="shared" si="31"/>
        <v/>
      </c>
      <c r="S328" s="100" t="str">
        <f t="shared" si="30"/>
        <v/>
      </c>
      <c r="T328" s="72" t="str">
        <f t="shared" si="32"/>
        <v/>
      </c>
    </row>
    <row r="329" spans="16:20" x14ac:dyDescent="0.25">
      <c r="P329" s="72" t="str">
        <f t="shared" si="31"/>
        <v/>
      </c>
      <c r="S329" s="100" t="str">
        <f t="shared" si="30"/>
        <v/>
      </c>
      <c r="T329" s="72" t="str">
        <f t="shared" si="32"/>
        <v/>
      </c>
    </row>
    <row r="330" spans="16:20" x14ac:dyDescent="0.25">
      <c r="P330" s="72" t="str">
        <f t="shared" si="31"/>
        <v/>
      </c>
      <c r="S330" s="100" t="str">
        <f t="shared" si="30"/>
        <v/>
      </c>
      <c r="T330" s="72" t="str">
        <f t="shared" si="32"/>
        <v/>
      </c>
    </row>
    <row r="331" spans="16:20" x14ac:dyDescent="0.25">
      <c r="P331" s="72" t="str">
        <f t="shared" si="31"/>
        <v/>
      </c>
      <c r="S331" s="100" t="str">
        <f t="shared" si="30"/>
        <v/>
      </c>
      <c r="T331" s="72" t="str">
        <f t="shared" si="32"/>
        <v/>
      </c>
    </row>
    <row r="332" spans="16:20" x14ac:dyDescent="0.25">
      <c r="P332" s="72" t="str">
        <f t="shared" si="31"/>
        <v/>
      </c>
      <c r="S332" s="100" t="str">
        <f t="shared" si="30"/>
        <v/>
      </c>
      <c r="T332" s="72" t="str">
        <f t="shared" si="32"/>
        <v/>
      </c>
    </row>
    <row r="333" spans="16:20" x14ac:dyDescent="0.25">
      <c r="P333" s="72" t="str">
        <f t="shared" si="31"/>
        <v/>
      </c>
      <c r="S333" s="100" t="str">
        <f t="shared" si="30"/>
        <v/>
      </c>
      <c r="T333" s="72" t="str">
        <f t="shared" si="32"/>
        <v/>
      </c>
    </row>
    <row r="334" spans="16:20" x14ac:dyDescent="0.25">
      <c r="P334" s="72" t="str">
        <f t="shared" si="31"/>
        <v/>
      </c>
      <c r="S334" s="100" t="str">
        <f t="shared" si="30"/>
        <v/>
      </c>
      <c r="T334" s="72" t="str">
        <f t="shared" si="32"/>
        <v/>
      </c>
    </row>
    <row r="335" spans="16:20" x14ac:dyDescent="0.25">
      <c r="P335" s="72" t="str">
        <f t="shared" si="31"/>
        <v/>
      </c>
      <c r="S335" s="100" t="str">
        <f t="shared" si="30"/>
        <v/>
      </c>
      <c r="T335" s="72" t="str">
        <f t="shared" si="32"/>
        <v/>
      </c>
    </row>
    <row r="336" spans="16:20" x14ac:dyDescent="0.25">
      <c r="P336" s="72" t="str">
        <f t="shared" si="31"/>
        <v/>
      </c>
      <c r="S336" s="100" t="str">
        <f t="shared" si="30"/>
        <v/>
      </c>
      <c r="T336" s="72" t="str">
        <f t="shared" si="32"/>
        <v/>
      </c>
    </row>
    <row r="337" spans="16:20" x14ac:dyDescent="0.25">
      <c r="P337" s="72" t="str">
        <f t="shared" si="31"/>
        <v/>
      </c>
      <c r="S337" s="100" t="str">
        <f t="shared" si="30"/>
        <v/>
      </c>
      <c r="T337" s="72" t="str">
        <f t="shared" si="32"/>
        <v/>
      </c>
    </row>
    <row r="338" spans="16:20" x14ac:dyDescent="0.25">
      <c r="P338" s="72" t="str">
        <f t="shared" si="31"/>
        <v/>
      </c>
      <c r="S338" s="100" t="str">
        <f t="shared" si="30"/>
        <v/>
      </c>
      <c r="T338" s="72" t="str">
        <f t="shared" si="32"/>
        <v/>
      </c>
    </row>
    <row r="339" spans="16:20" x14ac:dyDescent="0.25">
      <c r="P339" s="72" t="str">
        <f t="shared" si="31"/>
        <v/>
      </c>
      <c r="S339" s="100" t="str">
        <f t="shared" si="30"/>
        <v/>
      </c>
      <c r="T339" s="72" t="str">
        <f t="shared" si="32"/>
        <v/>
      </c>
    </row>
    <row r="340" spans="16:20" x14ac:dyDescent="0.25">
      <c r="P340" s="72" t="str">
        <f t="shared" si="31"/>
        <v/>
      </c>
      <c r="S340" s="100" t="str">
        <f t="shared" si="30"/>
        <v/>
      </c>
      <c r="T340" s="72" t="str">
        <f t="shared" si="32"/>
        <v/>
      </c>
    </row>
    <row r="341" spans="16:20" x14ac:dyDescent="0.25">
      <c r="P341" s="72" t="str">
        <f t="shared" si="31"/>
        <v/>
      </c>
      <c r="S341" s="100" t="str">
        <f t="shared" si="30"/>
        <v/>
      </c>
      <c r="T341" s="72" t="str">
        <f t="shared" si="32"/>
        <v/>
      </c>
    </row>
    <row r="342" spans="16:20" x14ac:dyDescent="0.25">
      <c r="P342" s="72" t="str">
        <f t="shared" si="31"/>
        <v/>
      </c>
      <c r="S342" s="100" t="str">
        <f t="shared" si="30"/>
        <v/>
      </c>
      <c r="T342" s="72" t="str">
        <f t="shared" si="32"/>
        <v/>
      </c>
    </row>
    <row r="343" spans="16:20" x14ac:dyDescent="0.25">
      <c r="P343" s="72" t="str">
        <f t="shared" si="31"/>
        <v/>
      </c>
      <c r="S343" s="100" t="str">
        <f t="shared" ref="S343:S370" si="33">IF(R343&lt;&gt;0,IF(R343&gt;=600, "I",IF(AND(R343&gt;=150,R343&lt;=500),"II", IF(AND(R343&gt;=40,R343&lt;=120),"III","IV"))), "")</f>
        <v/>
      </c>
      <c r="T343" s="72" t="str">
        <f t="shared" si="32"/>
        <v/>
      </c>
    </row>
    <row r="344" spans="16:20" x14ac:dyDescent="0.25">
      <c r="P344" s="72" t="str">
        <f t="shared" ref="P344:P372" si="34">IF(O344&lt;&gt;0,IF(O344&gt;=24, "Muy alto",IF(AND(O344&gt;9,O344&lt;21),"Alto","Medio")), "")</f>
        <v/>
      </c>
      <c r="S344" s="100" t="str">
        <f t="shared" si="33"/>
        <v/>
      </c>
      <c r="T344" s="72" t="str">
        <f t="shared" ref="T344:T364" si="35">IF(S344&lt;&gt;"",IF(S344="I", "No Aceptable",IF(S344="II","Aceptable con control especifico", IF(S344="III","Aceptable","Aceptable"))), "")</f>
        <v/>
      </c>
    </row>
    <row r="345" spans="16:20" x14ac:dyDescent="0.25">
      <c r="P345" s="72" t="str">
        <f t="shared" si="34"/>
        <v/>
      </c>
      <c r="S345" s="100" t="str">
        <f t="shared" si="33"/>
        <v/>
      </c>
      <c r="T345" s="72" t="str">
        <f t="shared" si="35"/>
        <v/>
      </c>
    </row>
    <row r="346" spans="16:20" x14ac:dyDescent="0.25">
      <c r="P346" s="72" t="str">
        <f t="shared" si="34"/>
        <v/>
      </c>
      <c r="S346" s="100" t="str">
        <f t="shared" si="33"/>
        <v/>
      </c>
      <c r="T346" s="72" t="str">
        <f t="shared" si="35"/>
        <v/>
      </c>
    </row>
    <row r="347" spans="16:20" x14ac:dyDescent="0.25">
      <c r="P347" s="72" t="str">
        <f t="shared" si="34"/>
        <v/>
      </c>
      <c r="S347" s="100" t="str">
        <f t="shared" si="33"/>
        <v/>
      </c>
      <c r="T347" s="72" t="str">
        <f t="shared" si="35"/>
        <v/>
      </c>
    </row>
    <row r="348" spans="16:20" x14ac:dyDescent="0.25">
      <c r="P348" s="72" t="str">
        <f t="shared" si="34"/>
        <v/>
      </c>
      <c r="S348" s="100" t="str">
        <f t="shared" si="33"/>
        <v/>
      </c>
      <c r="T348" s="72" t="str">
        <f t="shared" si="35"/>
        <v/>
      </c>
    </row>
    <row r="349" spans="16:20" x14ac:dyDescent="0.25">
      <c r="P349" s="72" t="str">
        <f t="shared" si="34"/>
        <v/>
      </c>
      <c r="S349" s="100" t="str">
        <f t="shared" si="33"/>
        <v/>
      </c>
      <c r="T349" s="72" t="str">
        <f t="shared" si="35"/>
        <v/>
      </c>
    </row>
    <row r="350" spans="16:20" x14ac:dyDescent="0.25">
      <c r="P350" s="72" t="str">
        <f t="shared" si="34"/>
        <v/>
      </c>
      <c r="S350" s="100" t="str">
        <f t="shared" si="33"/>
        <v/>
      </c>
      <c r="T350" s="72" t="str">
        <f t="shared" si="35"/>
        <v/>
      </c>
    </row>
    <row r="351" spans="16:20" x14ac:dyDescent="0.25">
      <c r="P351" s="72" t="str">
        <f t="shared" si="34"/>
        <v/>
      </c>
      <c r="S351" s="100" t="str">
        <f t="shared" si="33"/>
        <v/>
      </c>
      <c r="T351" s="72" t="str">
        <f t="shared" si="35"/>
        <v/>
      </c>
    </row>
    <row r="352" spans="16:20" x14ac:dyDescent="0.25">
      <c r="P352" s="72" t="str">
        <f t="shared" si="34"/>
        <v/>
      </c>
      <c r="S352" s="100" t="str">
        <f t="shared" si="33"/>
        <v/>
      </c>
      <c r="T352" s="72" t="str">
        <f t="shared" si="35"/>
        <v/>
      </c>
    </row>
    <row r="353" spans="16:20" x14ac:dyDescent="0.25">
      <c r="P353" s="72" t="str">
        <f t="shared" si="34"/>
        <v/>
      </c>
      <c r="S353" s="100" t="str">
        <f t="shared" si="33"/>
        <v/>
      </c>
      <c r="T353" s="72" t="str">
        <f t="shared" si="35"/>
        <v/>
      </c>
    </row>
    <row r="354" spans="16:20" x14ac:dyDescent="0.25">
      <c r="P354" s="72" t="str">
        <f t="shared" si="34"/>
        <v/>
      </c>
      <c r="S354" s="100" t="str">
        <f t="shared" si="33"/>
        <v/>
      </c>
      <c r="T354" s="72" t="str">
        <f t="shared" si="35"/>
        <v/>
      </c>
    </row>
    <row r="355" spans="16:20" x14ac:dyDescent="0.25">
      <c r="P355" s="72" t="str">
        <f t="shared" si="34"/>
        <v/>
      </c>
      <c r="S355" s="100" t="str">
        <f t="shared" si="33"/>
        <v/>
      </c>
      <c r="T355" s="72" t="str">
        <f t="shared" si="35"/>
        <v/>
      </c>
    </row>
    <row r="356" spans="16:20" x14ac:dyDescent="0.25">
      <c r="P356" s="72" t="str">
        <f t="shared" si="34"/>
        <v/>
      </c>
      <c r="S356" s="100" t="str">
        <f t="shared" si="33"/>
        <v/>
      </c>
      <c r="T356" s="72" t="str">
        <f t="shared" si="35"/>
        <v/>
      </c>
    </row>
    <row r="357" spans="16:20" x14ac:dyDescent="0.25">
      <c r="P357" s="72" t="str">
        <f t="shared" si="34"/>
        <v/>
      </c>
      <c r="S357" s="100" t="str">
        <f t="shared" si="33"/>
        <v/>
      </c>
      <c r="T357" s="72" t="str">
        <f t="shared" si="35"/>
        <v/>
      </c>
    </row>
    <row r="358" spans="16:20" x14ac:dyDescent="0.25">
      <c r="P358" s="72" t="str">
        <f t="shared" si="34"/>
        <v/>
      </c>
      <c r="S358" s="100" t="str">
        <f t="shared" si="33"/>
        <v/>
      </c>
      <c r="T358" s="72" t="str">
        <f t="shared" si="35"/>
        <v/>
      </c>
    </row>
    <row r="359" spans="16:20" x14ac:dyDescent="0.25">
      <c r="P359" s="72" t="str">
        <f t="shared" si="34"/>
        <v/>
      </c>
      <c r="S359" s="100" t="str">
        <f t="shared" si="33"/>
        <v/>
      </c>
      <c r="T359" s="72" t="str">
        <f t="shared" si="35"/>
        <v/>
      </c>
    </row>
    <row r="360" spans="16:20" x14ac:dyDescent="0.25">
      <c r="P360" s="72" t="str">
        <f t="shared" si="34"/>
        <v/>
      </c>
      <c r="S360" s="100" t="str">
        <f t="shared" si="33"/>
        <v/>
      </c>
      <c r="T360" s="72" t="str">
        <f t="shared" si="35"/>
        <v/>
      </c>
    </row>
    <row r="361" spans="16:20" x14ac:dyDescent="0.25">
      <c r="P361" s="72" t="str">
        <f t="shared" si="34"/>
        <v/>
      </c>
      <c r="S361" s="100" t="str">
        <f t="shared" si="33"/>
        <v/>
      </c>
      <c r="T361" s="72" t="str">
        <f t="shared" si="35"/>
        <v/>
      </c>
    </row>
    <row r="362" spans="16:20" x14ac:dyDescent="0.25">
      <c r="P362" s="72" t="str">
        <f t="shared" si="34"/>
        <v/>
      </c>
      <c r="S362" s="100" t="str">
        <f t="shared" si="33"/>
        <v/>
      </c>
      <c r="T362" s="72" t="str">
        <f t="shared" si="35"/>
        <v/>
      </c>
    </row>
    <row r="363" spans="16:20" x14ac:dyDescent="0.25">
      <c r="P363" s="72" t="str">
        <f t="shared" si="34"/>
        <v/>
      </c>
      <c r="S363" s="100" t="str">
        <f t="shared" si="33"/>
        <v/>
      </c>
      <c r="T363" s="72" t="str">
        <f t="shared" si="35"/>
        <v/>
      </c>
    </row>
    <row r="364" spans="16:20" x14ac:dyDescent="0.25">
      <c r="P364" s="72" t="str">
        <f t="shared" si="34"/>
        <v/>
      </c>
      <c r="S364" s="100" t="str">
        <f t="shared" si="33"/>
        <v/>
      </c>
      <c r="T364" s="72" t="str">
        <f t="shared" si="35"/>
        <v/>
      </c>
    </row>
    <row r="365" spans="16:20" x14ac:dyDescent="0.25">
      <c r="P365" s="72" t="str">
        <f t="shared" si="34"/>
        <v/>
      </c>
      <c r="S365" s="100" t="str">
        <f t="shared" si="33"/>
        <v/>
      </c>
    </row>
    <row r="366" spans="16:20" x14ac:dyDescent="0.25">
      <c r="P366" s="72" t="str">
        <f t="shared" si="34"/>
        <v/>
      </c>
      <c r="S366" s="100" t="str">
        <f t="shared" si="33"/>
        <v/>
      </c>
    </row>
    <row r="367" spans="16:20" x14ac:dyDescent="0.25">
      <c r="P367" s="72" t="str">
        <f t="shared" si="34"/>
        <v/>
      </c>
      <c r="S367" s="100" t="str">
        <f t="shared" si="33"/>
        <v/>
      </c>
    </row>
    <row r="368" spans="16:20" x14ac:dyDescent="0.25">
      <c r="P368" s="72" t="str">
        <f t="shared" si="34"/>
        <v/>
      </c>
      <c r="S368" s="100" t="str">
        <f t="shared" si="33"/>
        <v/>
      </c>
    </row>
    <row r="369" spans="16:19" x14ac:dyDescent="0.25">
      <c r="P369" s="72" t="str">
        <f t="shared" si="34"/>
        <v/>
      </c>
      <c r="S369" s="100" t="str">
        <f t="shared" si="33"/>
        <v/>
      </c>
    </row>
    <row r="370" spans="16:19" x14ac:dyDescent="0.25">
      <c r="P370" s="72" t="str">
        <f t="shared" si="34"/>
        <v/>
      </c>
      <c r="S370" s="100" t="str">
        <f t="shared" si="33"/>
        <v/>
      </c>
    </row>
    <row r="371" spans="16:19" x14ac:dyDescent="0.25">
      <c r="P371" s="72" t="str">
        <f t="shared" si="34"/>
        <v/>
      </c>
    </row>
    <row r="372" spans="16:19" x14ac:dyDescent="0.25">
      <c r="P372" s="72" t="str">
        <f t="shared" si="34"/>
        <v/>
      </c>
    </row>
  </sheetData>
  <mergeCells count="84">
    <mergeCell ref="E55:E56"/>
    <mergeCell ref="F55:F56"/>
    <mergeCell ref="D55:D56"/>
    <mergeCell ref="E51:E54"/>
    <mergeCell ref="E48:E50"/>
    <mergeCell ref="D48:D54"/>
    <mergeCell ref="F48:F50"/>
    <mergeCell ref="F51:F54"/>
    <mergeCell ref="D57:D59"/>
    <mergeCell ref="D60:D61"/>
    <mergeCell ref="E57:E59"/>
    <mergeCell ref="E60:E61"/>
    <mergeCell ref="F57:F59"/>
    <mergeCell ref="F60:F61"/>
    <mergeCell ref="B33:B39"/>
    <mergeCell ref="D46:D47"/>
    <mergeCell ref="E46:E47"/>
    <mergeCell ref="F46:F47"/>
    <mergeCell ref="D41:D42"/>
    <mergeCell ref="E41:E42"/>
    <mergeCell ref="F41:F42"/>
    <mergeCell ref="D35:D36"/>
    <mergeCell ref="E35:E36"/>
    <mergeCell ref="F35:F36"/>
    <mergeCell ref="D44:D45"/>
    <mergeCell ref="E44:E45"/>
    <mergeCell ref="F44:F45"/>
    <mergeCell ref="C33:C39"/>
    <mergeCell ref="B48:B54"/>
    <mergeCell ref="C40:C47"/>
    <mergeCell ref="B40:B47"/>
    <mergeCell ref="B55:B61"/>
    <mergeCell ref="C48:C54"/>
    <mergeCell ref="C55:C61"/>
    <mergeCell ref="C18:C21"/>
    <mergeCell ref="B18:B21"/>
    <mergeCell ref="B22:B27"/>
    <mergeCell ref="C22:C27"/>
    <mergeCell ref="B28:B32"/>
    <mergeCell ref="C28:C32"/>
    <mergeCell ref="E14:E15"/>
    <mergeCell ref="F14:F15"/>
    <mergeCell ref="D22:D23"/>
    <mergeCell ref="E22:E23"/>
    <mergeCell ref="F22:F23"/>
    <mergeCell ref="D29:D30"/>
    <mergeCell ref="E29:E30"/>
    <mergeCell ref="F29:F30"/>
    <mergeCell ref="V4:V11"/>
    <mergeCell ref="I1:I11"/>
    <mergeCell ref="J1:L3"/>
    <mergeCell ref="M1:S3"/>
    <mergeCell ref="T1:T3"/>
    <mergeCell ref="N4:N11"/>
    <mergeCell ref="O4:O11"/>
    <mergeCell ref="P4:P11"/>
    <mergeCell ref="Q4:Q11"/>
    <mergeCell ref="R4:R11"/>
    <mergeCell ref="T4:T11"/>
    <mergeCell ref="U1:W3"/>
    <mergeCell ref="U4:U11"/>
    <mergeCell ref="Z4:Z11"/>
    <mergeCell ref="G1:H3"/>
    <mergeCell ref="G4:G11"/>
    <mergeCell ref="H4:H11"/>
    <mergeCell ref="X1:AB3"/>
    <mergeCell ref="J4:J11"/>
    <mergeCell ref="K4:K11"/>
    <mergeCell ref="L4:L11"/>
    <mergeCell ref="M4:M11"/>
    <mergeCell ref="S4:S11"/>
    <mergeCell ref="AA4:AA11"/>
    <mergeCell ref="AB4:AB11"/>
    <mergeCell ref="E1:E11"/>
    <mergeCell ref="F1:F11"/>
    <mergeCell ref="W4:W11"/>
    <mergeCell ref="X4:X11"/>
    <mergeCell ref="Y4:Y11"/>
    <mergeCell ref="B12:B17"/>
    <mergeCell ref="C12:C17"/>
    <mergeCell ref="B1:B11"/>
    <mergeCell ref="C1:C11"/>
    <mergeCell ref="D1:D11"/>
    <mergeCell ref="D14:D15"/>
  </mergeCells>
  <conditionalFormatting sqref="S24">
    <cfRule type="cellIs" dxfId="23" priority="222" operator="lessThan">
      <formula>21</formula>
    </cfRule>
    <cfRule type="cellIs" dxfId="22" priority="223" operator="between">
      <formula>599</formula>
      <formula>4001</formula>
    </cfRule>
    <cfRule type="cellIs" dxfId="21" priority="224" operator="between">
      <formula>149</formula>
      <formula>501</formula>
    </cfRule>
    <cfRule type="cellIs" dxfId="20" priority="225" operator="between">
      <formula>40</formula>
      <formula>120</formula>
    </cfRule>
  </conditionalFormatting>
  <conditionalFormatting sqref="P12:P61">
    <cfRule type="containsText" dxfId="19" priority="11" operator="containsText" text="Muy alto">
      <formula>NOT(ISERROR(SEARCH("Muy alto",P12)))</formula>
    </cfRule>
    <cfRule type="containsText" dxfId="18" priority="12" operator="containsText" text="Bajo">
      <formula>NOT(ISERROR(SEARCH("Bajo",P12)))</formula>
    </cfRule>
    <cfRule type="containsText" dxfId="17" priority="13" operator="containsText" text="Medio">
      <formula>NOT(ISERROR(SEARCH("Medio",P12)))</formula>
    </cfRule>
    <cfRule type="containsText" dxfId="16" priority="14" operator="containsText" text="Alto">
      <formula>NOT(ISERROR(SEARCH("Alto",P12)))</formula>
    </cfRule>
  </conditionalFormatting>
  <conditionalFormatting sqref="O12:O61">
    <cfRule type="cellIs" dxfId="15" priority="268" operator="between">
      <formula>6</formula>
      <formula>9</formula>
    </cfRule>
    <cfRule type="cellIs" dxfId="14" priority="269" operator="between">
      <formula>1</formula>
      <formula>5</formula>
    </cfRule>
    <cfRule type="cellIs" dxfId="13" priority="270" operator="between">
      <formula>9</formula>
      <formula>21</formula>
    </cfRule>
    <cfRule type="cellIs" dxfId="12" priority="271" operator="greaterThan">
      <formula>23</formula>
    </cfRule>
  </conditionalFormatting>
  <conditionalFormatting sqref="R12:R61">
    <cfRule type="cellIs" dxfId="11" priority="264" operator="lessThan">
      <formula>21</formula>
    </cfRule>
    <cfRule type="cellIs" dxfId="10" priority="265" operator="between">
      <formula>599</formula>
      <formula>4001</formula>
    </cfRule>
    <cfRule type="cellIs" dxfId="9" priority="266" operator="between">
      <formula>149</formula>
      <formula>501</formula>
    </cfRule>
    <cfRule type="cellIs" dxfId="8" priority="267" operator="between">
      <formula>40</formula>
      <formula>120</formula>
    </cfRule>
  </conditionalFormatting>
  <conditionalFormatting sqref="T12:T61">
    <cfRule type="containsText" dxfId="7" priority="6" operator="containsText" text="Aceptable con control especifico">
      <formula>NOT(ISERROR(SEARCH("Aceptable con control especifico",T12)))</formula>
    </cfRule>
    <cfRule type="containsText" dxfId="6" priority="7" operator="containsText" text="Mejorable">
      <formula>NOT(ISERROR(SEARCH("Mejorable",T12)))</formula>
    </cfRule>
    <cfRule type="beginsWith" dxfId="5" priority="8" operator="beginsWith" text="Aceptable">
      <formula>LEFT(T12,LEN("Aceptable"))="Aceptable"</formula>
    </cfRule>
    <cfRule type="beginsWith" dxfId="4" priority="9" operator="beginsWith" text="No">
      <formula>LEFT(T12,LEN("No"))="No"</formula>
    </cfRule>
  </conditionalFormatting>
  <conditionalFormatting sqref="S12:S61">
    <cfRule type="containsText" dxfId="3" priority="1" operator="containsText" text="IV">
      <formula>NOT(ISERROR(SEARCH("IV",S12)))</formula>
    </cfRule>
    <cfRule type="containsText" dxfId="2" priority="2" operator="containsText" text="III">
      <formula>NOT(ISERROR(SEARCH("III",S12)))</formula>
    </cfRule>
    <cfRule type="containsText" dxfId="1" priority="3" operator="containsText" text="II">
      <formula>NOT(ISERROR(SEARCH("II",S12)))</formula>
    </cfRule>
    <cfRule type="containsText" dxfId="0" priority="4" operator="containsText" text="I">
      <formula>NOT(ISERROR(SEARCH("I",S12)))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Información!$D$14:$D$17</xm:f>
          </x14:formula1>
          <xm:sqref>M13:M61</xm:sqref>
        </x14:dataValidation>
        <x14:dataValidation type="list" allowBlank="1" showInputMessage="1" showErrorMessage="1">
          <x14:formula1>
            <xm:f>Información!$D$32:$D$35</xm:f>
          </x14:formula1>
          <xm:sqref>Q12:Q1048576</xm:sqref>
        </x14:dataValidation>
        <x14:dataValidation type="list" allowBlank="1" showInputMessage="1" showErrorMessage="1">
          <x14:formula1>
            <xm:f>Información!$D$20:$D$23</xm:f>
          </x14:formula1>
          <xm:sqref>N12:N1048576</xm:sqref>
        </x14:dataValidation>
        <x14:dataValidation type="list" allowBlank="1" showInputMessage="1" showErrorMessage="1">
          <x14:formula1>
            <xm:f>Información!$B$4:$B$11</xm:f>
          </x14:formula1>
          <xm:sqref>H12:H1048576</xm:sqref>
        </x14:dataValidation>
        <x14:dataValidation type="list" showInputMessage="1" showErrorMessage="1">
          <x14:formula1>
            <xm:f>Información!D14:D17</xm:f>
          </x14:formula1>
          <xm:sqref>M12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5"/>
  <sheetViews>
    <sheetView workbookViewId="0">
      <selection activeCell="C7" sqref="C7"/>
    </sheetView>
  </sheetViews>
  <sheetFormatPr baseColWidth="10" defaultRowHeight="15" x14ac:dyDescent="0.25"/>
  <cols>
    <col min="1" max="1" width="11.42578125" style="1"/>
    <col min="2" max="2" width="22" style="8" customWidth="1"/>
    <col min="3" max="3" width="75.28515625" style="1" customWidth="1"/>
    <col min="4" max="16384" width="11.42578125" style="1"/>
  </cols>
  <sheetData>
    <row r="3" spans="1:4" ht="28.5" x14ac:dyDescent="0.25">
      <c r="B3" s="2" t="s">
        <v>210</v>
      </c>
      <c r="C3" s="2" t="s">
        <v>209</v>
      </c>
    </row>
    <row r="4" spans="1:4" ht="90" x14ac:dyDescent="0.25">
      <c r="B4" s="3" t="s">
        <v>208</v>
      </c>
      <c r="C4" s="4" t="s">
        <v>207</v>
      </c>
    </row>
    <row r="5" spans="1:4" ht="45" x14ac:dyDescent="0.25">
      <c r="B5" s="3" t="s">
        <v>206</v>
      </c>
      <c r="C5" s="4" t="s">
        <v>333</v>
      </c>
    </row>
    <row r="6" spans="1:4" x14ac:dyDescent="0.25">
      <c r="B6" s="138" t="s">
        <v>490</v>
      </c>
      <c r="C6" s="4" t="s">
        <v>491</v>
      </c>
    </row>
    <row r="7" spans="1:4" ht="60" x14ac:dyDescent="0.25">
      <c r="B7" s="3" t="s">
        <v>205</v>
      </c>
      <c r="C7" s="4" t="s">
        <v>204</v>
      </c>
    </row>
    <row r="8" spans="1:4" ht="180" x14ac:dyDescent="0.25">
      <c r="B8" s="3" t="s">
        <v>203</v>
      </c>
      <c r="C8" s="4" t="s">
        <v>202</v>
      </c>
    </row>
    <row r="9" spans="1:4" ht="60" x14ac:dyDescent="0.25">
      <c r="B9" s="3" t="s">
        <v>304</v>
      </c>
      <c r="C9" s="4" t="s">
        <v>200</v>
      </c>
    </row>
    <row r="10" spans="1:4" ht="75" x14ac:dyDescent="0.25">
      <c r="B10" s="3" t="s">
        <v>199</v>
      </c>
      <c r="C10" s="4" t="s">
        <v>198</v>
      </c>
    </row>
    <row r="11" spans="1:4" ht="105" x14ac:dyDescent="0.25">
      <c r="B11" s="3" t="s">
        <v>197</v>
      </c>
      <c r="C11" s="4" t="s">
        <v>196</v>
      </c>
    </row>
    <row r="13" spans="1:4" x14ac:dyDescent="0.25">
      <c r="A13" s="296" t="s">
        <v>195</v>
      </c>
      <c r="B13" s="5" t="s">
        <v>194</v>
      </c>
      <c r="C13" s="5" t="s">
        <v>31</v>
      </c>
      <c r="D13" s="5" t="s">
        <v>30</v>
      </c>
    </row>
    <row r="14" spans="1:4" ht="45" x14ac:dyDescent="0.25">
      <c r="A14" s="296"/>
      <c r="B14" s="3" t="s">
        <v>175</v>
      </c>
      <c r="C14" s="6" t="s">
        <v>193</v>
      </c>
      <c r="D14" s="3">
        <v>10</v>
      </c>
    </row>
    <row r="15" spans="1:4" ht="45" x14ac:dyDescent="0.25">
      <c r="A15" s="296"/>
      <c r="B15" s="3" t="s">
        <v>173</v>
      </c>
      <c r="C15" s="6" t="s">
        <v>192</v>
      </c>
      <c r="D15" s="3">
        <v>6</v>
      </c>
    </row>
    <row r="16" spans="1:4" ht="45" x14ac:dyDescent="0.25">
      <c r="A16" s="296"/>
      <c r="B16" s="3" t="s">
        <v>191</v>
      </c>
      <c r="C16" s="6" t="s">
        <v>190</v>
      </c>
      <c r="D16" s="3">
        <v>2</v>
      </c>
    </row>
    <row r="17" spans="1:8" ht="30" x14ac:dyDescent="0.25">
      <c r="A17" s="296"/>
      <c r="B17" s="3" t="s">
        <v>189</v>
      </c>
      <c r="C17" s="6" t="s">
        <v>188</v>
      </c>
      <c r="D17" s="3">
        <v>0</v>
      </c>
      <c r="G17" s="7"/>
      <c r="H17" s="7"/>
    </row>
    <row r="18" spans="1:8" x14ac:dyDescent="0.25">
      <c r="G18" s="7"/>
      <c r="H18" s="7"/>
    </row>
    <row r="19" spans="1:8" x14ac:dyDescent="0.25">
      <c r="B19" s="2" t="s">
        <v>187</v>
      </c>
      <c r="C19" s="2" t="s">
        <v>31</v>
      </c>
      <c r="D19" s="2" t="s">
        <v>186</v>
      </c>
      <c r="G19" s="7"/>
      <c r="H19" s="7"/>
    </row>
    <row r="20" spans="1:8" ht="30" x14ac:dyDescent="0.25">
      <c r="B20" s="9" t="s">
        <v>185</v>
      </c>
      <c r="C20" s="6" t="s">
        <v>184</v>
      </c>
      <c r="D20" s="3">
        <v>4</v>
      </c>
      <c r="G20" s="7"/>
      <c r="H20" s="7"/>
    </row>
    <row r="21" spans="1:8" ht="30" x14ac:dyDescent="0.25">
      <c r="B21" s="9" t="s">
        <v>183</v>
      </c>
      <c r="C21" s="6" t="s">
        <v>182</v>
      </c>
      <c r="D21" s="3">
        <v>3</v>
      </c>
      <c r="G21" s="10"/>
    </row>
    <row r="22" spans="1:8" ht="30" x14ac:dyDescent="0.25">
      <c r="B22" s="9" t="s">
        <v>45</v>
      </c>
      <c r="C22" s="6" t="s">
        <v>181</v>
      </c>
      <c r="D22" s="3">
        <v>2</v>
      </c>
    </row>
    <row r="23" spans="1:8" x14ac:dyDescent="0.25">
      <c r="B23" s="9" t="s">
        <v>180</v>
      </c>
      <c r="C23" s="6" t="s">
        <v>179</v>
      </c>
      <c r="D23" s="3">
        <v>1</v>
      </c>
    </row>
    <row r="25" spans="1:8" ht="28.5" x14ac:dyDescent="0.25">
      <c r="B25" s="2" t="s">
        <v>178</v>
      </c>
      <c r="C25" s="2" t="s">
        <v>31</v>
      </c>
      <c r="D25" s="2" t="s">
        <v>177</v>
      </c>
    </row>
    <row r="26" spans="1:8" ht="30" x14ac:dyDescent="0.25">
      <c r="B26" s="9" t="s">
        <v>68</v>
      </c>
      <c r="C26" s="6" t="s">
        <v>176</v>
      </c>
      <c r="D26" s="3" t="s">
        <v>175</v>
      </c>
    </row>
    <row r="27" spans="1:8" ht="45" x14ac:dyDescent="0.25">
      <c r="B27" s="9" t="s">
        <v>69</v>
      </c>
      <c r="C27" s="6" t="s">
        <v>174</v>
      </c>
      <c r="D27" s="3" t="s">
        <v>173</v>
      </c>
    </row>
    <row r="28" spans="1:8" ht="30" x14ac:dyDescent="0.25">
      <c r="B28" s="9" t="s">
        <v>70</v>
      </c>
      <c r="C28" s="6" t="s">
        <v>172</v>
      </c>
      <c r="D28" s="3" t="s">
        <v>145</v>
      </c>
    </row>
    <row r="29" spans="1:8" ht="45" x14ac:dyDescent="0.25">
      <c r="B29" s="9" t="s">
        <v>71</v>
      </c>
      <c r="C29" s="6" t="s">
        <v>171</v>
      </c>
      <c r="D29" s="3" t="s">
        <v>170</v>
      </c>
    </row>
    <row r="31" spans="1:8" ht="28.5" x14ac:dyDescent="0.25">
      <c r="B31" s="2" t="s">
        <v>169</v>
      </c>
      <c r="C31" s="2" t="s">
        <v>168</v>
      </c>
      <c r="D31" s="2" t="s">
        <v>167</v>
      </c>
    </row>
    <row r="32" spans="1:8" x14ac:dyDescent="0.25">
      <c r="B32" s="9" t="s">
        <v>166</v>
      </c>
      <c r="C32" s="6" t="s">
        <v>165</v>
      </c>
      <c r="D32" s="3">
        <v>100</v>
      </c>
    </row>
    <row r="33" spans="2:4" x14ac:dyDescent="0.25">
      <c r="B33" s="9" t="s">
        <v>164</v>
      </c>
      <c r="C33" s="6" t="s">
        <v>163</v>
      </c>
      <c r="D33" s="3">
        <v>60</v>
      </c>
    </row>
    <row r="34" spans="2:4" x14ac:dyDescent="0.25">
      <c r="B34" s="9" t="s">
        <v>162</v>
      </c>
      <c r="C34" s="6" t="s">
        <v>161</v>
      </c>
      <c r="D34" s="3">
        <v>25</v>
      </c>
    </row>
    <row r="35" spans="2:4" x14ac:dyDescent="0.25">
      <c r="B35" s="9" t="s">
        <v>160</v>
      </c>
      <c r="C35" s="6" t="s">
        <v>159</v>
      </c>
      <c r="D35" s="3">
        <v>10</v>
      </c>
    </row>
    <row r="37" spans="2:4" ht="28.5" x14ac:dyDescent="0.25">
      <c r="B37" s="2" t="s">
        <v>111</v>
      </c>
      <c r="C37" s="2" t="s">
        <v>31</v>
      </c>
      <c r="D37" s="2" t="s">
        <v>158</v>
      </c>
    </row>
    <row r="38" spans="2:4" ht="30" x14ac:dyDescent="0.25">
      <c r="B38" s="3" t="s">
        <v>113</v>
      </c>
      <c r="C38" s="6" t="s">
        <v>157</v>
      </c>
      <c r="D38" s="3" t="s">
        <v>156</v>
      </c>
    </row>
    <row r="39" spans="2:4" ht="30" x14ac:dyDescent="0.25">
      <c r="B39" s="3" t="s">
        <v>120</v>
      </c>
      <c r="C39" s="6" t="s">
        <v>155</v>
      </c>
      <c r="D39" s="3" t="s">
        <v>154</v>
      </c>
    </row>
    <row r="40" spans="2:4" x14ac:dyDescent="0.25">
      <c r="B40" s="3" t="s">
        <v>114</v>
      </c>
      <c r="C40" s="6" t="s">
        <v>153</v>
      </c>
      <c r="D40" s="3" t="s">
        <v>152</v>
      </c>
    </row>
    <row r="41" spans="2:4" ht="45" x14ac:dyDescent="0.25">
      <c r="B41" s="3" t="s">
        <v>115</v>
      </c>
      <c r="C41" s="6" t="s">
        <v>151</v>
      </c>
      <c r="D41" s="3">
        <v>20</v>
      </c>
    </row>
    <row r="45" spans="2:4" x14ac:dyDescent="0.25">
      <c r="B45" s="8" t="s">
        <v>14</v>
      </c>
    </row>
  </sheetData>
  <mergeCells count="1">
    <mergeCell ref="A13:A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BV348"/>
  <sheetViews>
    <sheetView tabSelected="1" zoomScaleNormal="100" zoomScaleSheetLayoutView="13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F28" sqref="F28:F30"/>
    </sheetView>
  </sheetViews>
  <sheetFormatPr baseColWidth="10" defaultRowHeight="15" x14ac:dyDescent="0.25"/>
  <cols>
    <col min="1" max="1" width="11.140625" style="72" customWidth="1"/>
    <col min="2" max="2" width="10.140625" style="72" customWidth="1"/>
    <col min="3" max="3" width="10.7109375" style="72" customWidth="1"/>
    <col min="4" max="4" width="11.5703125" style="72" customWidth="1"/>
    <col min="5" max="5" width="6.85546875" style="72" bestFit="1" customWidth="1"/>
    <col min="6" max="6" width="9.7109375" style="7" customWidth="1"/>
    <col min="7" max="7" width="13.140625" style="7" customWidth="1"/>
    <col min="8" max="8" width="15.28515625" style="7" customWidth="1"/>
    <col min="9" max="11" width="4.140625" style="7" customWidth="1"/>
    <col min="12" max="12" width="7.5703125" style="7" customWidth="1"/>
    <col min="13" max="13" width="4.85546875" style="7" customWidth="1"/>
    <col min="14" max="14" width="6.140625" style="7" customWidth="1"/>
    <col min="15" max="15" width="7" style="7" customWidth="1"/>
    <col min="16" max="18" width="4.28515625" style="7" customWidth="1"/>
    <col min="19" max="19" width="11" style="7" customWidth="1"/>
    <col min="20" max="21" width="7.42578125" style="7" customWidth="1"/>
    <col min="22" max="22" width="9.5703125" style="7" customWidth="1"/>
    <col min="23" max="24" width="6.85546875" style="7" customWidth="1"/>
    <col min="25" max="25" width="12" style="7" customWidth="1"/>
    <col min="26" max="26" width="10.7109375" style="7" customWidth="1"/>
    <col min="27" max="27" width="9" style="7" customWidth="1"/>
    <col min="28" max="16384" width="11.42578125" style="7"/>
  </cols>
  <sheetData>
    <row r="1" spans="1:27" ht="38.25" customHeight="1" x14ac:dyDescent="0.25">
      <c r="A1" s="297" t="s">
        <v>570</v>
      </c>
      <c r="B1" s="297" t="s">
        <v>1</v>
      </c>
      <c r="C1" s="297" t="s">
        <v>2</v>
      </c>
      <c r="D1" s="297" t="s">
        <v>3</v>
      </c>
      <c r="E1" s="304" t="s">
        <v>342</v>
      </c>
      <c r="F1" s="298" t="s">
        <v>501</v>
      </c>
      <c r="G1" s="299"/>
      <c r="H1" s="304" t="s">
        <v>341</v>
      </c>
      <c r="I1" s="298" t="s">
        <v>343</v>
      </c>
      <c r="J1" s="299"/>
      <c r="K1" s="300"/>
      <c r="L1" s="305" t="s">
        <v>344</v>
      </c>
      <c r="M1" s="305"/>
      <c r="N1" s="305"/>
      <c r="O1" s="305"/>
      <c r="P1" s="305"/>
      <c r="Q1" s="305"/>
      <c r="R1" s="305"/>
      <c r="S1" s="306" t="s">
        <v>147</v>
      </c>
      <c r="T1" s="298" t="s">
        <v>237</v>
      </c>
      <c r="U1" s="299"/>
      <c r="V1" s="300"/>
      <c r="W1" s="298" t="s">
        <v>345</v>
      </c>
      <c r="X1" s="299"/>
      <c r="Y1" s="299"/>
      <c r="Z1" s="299"/>
      <c r="AA1" s="300"/>
    </row>
    <row r="2" spans="1:27" ht="19.5" customHeight="1" x14ac:dyDescent="0.25">
      <c r="A2" s="297"/>
      <c r="B2" s="297"/>
      <c r="C2" s="297"/>
      <c r="D2" s="297"/>
      <c r="E2" s="304"/>
      <c r="F2" s="301"/>
      <c r="G2" s="302"/>
      <c r="H2" s="304"/>
      <c r="I2" s="301"/>
      <c r="J2" s="302"/>
      <c r="K2" s="303"/>
      <c r="L2" s="305"/>
      <c r="M2" s="305"/>
      <c r="N2" s="305"/>
      <c r="O2" s="305"/>
      <c r="P2" s="305"/>
      <c r="Q2" s="305"/>
      <c r="R2" s="305"/>
      <c r="S2" s="307"/>
      <c r="T2" s="301"/>
      <c r="U2" s="302"/>
      <c r="V2" s="303"/>
      <c r="W2" s="301"/>
      <c r="X2" s="302"/>
      <c r="Y2" s="302"/>
      <c r="Z2" s="302"/>
      <c r="AA2" s="303"/>
    </row>
    <row r="3" spans="1:27" ht="75.75" customHeight="1" x14ac:dyDescent="0.25">
      <c r="A3" s="297"/>
      <c r="B3" s="297"/>
      <c r="C3" s="297"/>
      <c r="D3" s="297"/>
      <c r="E3" s="304"/>
      <c r="F3" s="170" t="s">
        <v>502</v>
      </c>
      <c r="G3" s="170" t="s">
        <v>5</v>
      </c>
      <c r="H3" s="304"/>
      <c r="I3" s="170" t="s">
        <v>7</v>
      </c>
      <c r="J3" s="170" t="s">
        <v>145</v>
      </c>
      <c r="K3" s="171" t="s">
        <v>144</v>
      </c>
      <c r="L3" s="170" t="s">
        <v>507</v>
      </c>
      <c r="M3" s="170" t="s">
        <v>508</v>
      </c>
      <c r="N3" s="170" t="s">
        <v>659</v>
      </c>
      <c r="O3" s="170" t="s">
        <v>660</v>
      </c>
      <c r="P3" s="170" t="s">
        <v>140</v>
      </c>
      <c r="Q3" s="170" t="s">
        <v>661</v>
      </c>
      <c r="R3" s="170" t="s">
        <v>346</v>
      </c>
      <c r="S3" s="175" t="s">
        <v>10</v>
      </c>
      <c r="T3" s="170" t="s">
        <v>569</v>
      </c>
      <c r="U3" s="185" t="s">
        <v>509</v>
      </c>
      <c r="V3" s="170" t="s">
        <v>662</v>
      </c>
      <c r="W3" s="170" t="s">
        <v>11</v>
      </c>
      <c r="X3" s="170" t="s">
        <v>12</v>
      </c>
      <c r="Y3" s="170" t="s">
        <v>510</v>
      </c>
      <c r="Z3" s="170" t="s">
        <v>511</v>
      </c>
      <c r="AA3" s="170" t="s">
        <v>512</v>
      </c>
    </row>
    <row r="4" spans="1:27" s="142" customFormat="1" ht="78.75" customHeight="1" x14ac:dyDescent="0.15">
      <c r="A4" s="149" t="s">
        <v>447</v>
      </c>
      <c r="B4" s="149" t="s">
        <v>421</v>
      </c>
      <c r="C4" s="163" t="s">
        <v>505</v>
      </c>
      <c r="D4" s="163" t="s">
        <v>513</v>
      </c>
      <c r="E4" s="163" t="s">
        <v>350</v>
      </c>
      <c r="F4" s="163" t="s">
        <v>503</v>
      </c>
      <c r="G4" s="163" t="s">
        <v>504</v>
      </c>
      <c r="H4" s="163" t="s">
        <v>352</v>
      </c>
      <c r="I4" s="144" t="s">
        <v>506</v>
      </c>
      <c r="J4" s="144" t="s">
        <v>506</v>
      </c>
      <c r="K4" s="144" t="s">
        <v>506</v>
      </c>
      <c r="L4" s="163">
        <v>2</v>
      </c>
      <c r="M4" s="163">
        <v>3</v>
      </c>
      <c r="N4" s="163">
        <f t="shared" ref="N4:N17" si="0">+L4*M4</f>
        <v>6</v>
      </c>
      <c r="O4" s="163" t="str">
        <f>+IF(N4&lt;5,Hoja4!$A$1,IF(N4&lt;9,Hoja4!$A$2,IF(N4&lt;21,Hoja4!$A$3,Hoja4!$A$4)))</f>
        <v>Medio</v>
      </c>
      <c r="P4" s="163">
        <v>10</v>
      </c>
      <c r="Q4" s="163">
        <f t="shared" ref="Q4:Q17" si="1">+P4*N4</f>
        <v>60</v>
      </c>
      <c r="R4" s="145" t="str">
        <f>+IF(Q4&lt;21,Hoja4!$D$1,IF(Q4&lt;121,Hoja4!$D$2,IF(Q4&lt;501,Hoja4!$D$3,Hoja4!$D$4)))</f>
        <v>III</v>
      </c>
      <c r="S4" s="163" t="str">
        <f t="shared" ref="S4:S20" si="2">IF(AND(Q4&lt;=20),"ACEPTABLE",IF(AND(Q4&gt;=40,Q4&lt;120),"ACEPTABLE",IF(AND(Q4&gt;=150,Q4&lt;500),"NO ACEPTABLE O ACEPTABLE CON CONTROL",IF(AND(Q4&gt;=600,Q4&lt;=4000),"NO ACEPTABLE"))))</f>
        <v>ACEPTABLE</v>
      </c>
      <c r="T4" s="163">
        <v>1</v>
      </c>
      <c r="U4" s="163" t="s">
        <v>515</v>
      </c>
      <c r="V4" s="163" t="s">
        <v>679</v>
      </c>
      <c r="X4" s="163"/>
      <c r="Y4" s="163" t="s">
        <v>698</v>
      </c>
      <c r="Z4" s="163" t="s">
        <v>699</v>
      </c>
      <c r="AA4" s="163"/>
    </row>
    <row r="5" spans="1:27" s="142" customFormat="1" ht="108.75" customHeight="1" x14ac:dyDescent="0.15">
      <c r="A5" s="149" t="s">
        <v>447</v>
      </c>
      <c r="B5" s="149" t="s">
        <v>421</v>
      </c>
      <c r="C5" s="163" t="s">
        <v>424</v>
      </c>
      <c r="D5" s="163" t="s">
        <v>514</v>
      </c>
      <c r="E5" s="163" t="s">
        <v>350</v>
      </c>
      <c r="F5" s="163" t="s">
        <v>355</v>
      </c>
      <c r="G5" s="163" t="s">
        <v>504</v>
      </c>
      <c r="H5" s="163" t="s">
        <v>356</v>
      </c>
      <c r="I5" s="144" t="s">
        <v>506</v>
      </c>
      <c r="J5" s="144" t="s">
        <v>506</v>
      </c>
      <c r="K5" s="144" t="s">
        <v>506</v>
      </c>
      <c r="L5" s="163">
        <v>2</v>
      </c>
      <c r="M5" s="163">
        <v>3</v>
      </c>
      <c r="N5" s="163">
        <f t="shared" si="0"/>
        <v>6</v>
      </c>
      <c r="O5" s="163" t="str">
        <f>+IF(N5&lt;5,Hoja4!$A$1,IF(N5&lt;9,Hoja4!$A$2,IF(N5&lt;21,Hoja4!$A$3,Hoja4!$A$4)))</f>
        <v>Medio</v>
      </c>
      <c r="P5" s="163">
        <v>10</v>
      </c>
      <c r="Q5" s="163">
        <f t="shared" si="1"/>
        <v>60</v>
      </c>
      <c r="R5" s="145" t="str">
        <f>+IF(Q5&lt;21,Hoja4!$D$1,IF(Q5&lt;121,Hoja4!$D$2,IF(Q5&lt;501,Hoja4!$D$3,Hoja4!$D$4)))</f>
        <v>III</v>
      </c>
      <c r="S5" s="163" t="str">
        <f t="shared" si="2"/>
        <v>ACEPTABLE</v>
      </c>
      <c r="T5" s="163">
        <v>1</v>
      </c>
      <c r="U5" s="163" t="s">
        <v>515</v>
      </c>
      <c r="V5" s="163" t="s">
        <v>679</v>
      </c>
      <c r="W5" s="163"/>
      <c r="X5" s="163"/>
      <c r="Y5" s="163" t="s">
        <v>698</v>
      </c>
      <c r="Z5" s="163" t="s">
        <v>700</v>
      </c>
      <c r="AA5" s="163"/>
    </row>
    <row r="6" spans="1:27" s="142" customFormat="1" ht="57" customHeight="1" x14ac:dyDescent="0.15">
      <c r="A6" s="149" t="s">
        <v>447</v>
      </c>
      <c r="B6" s="149" t="s">
        <v>421</v>
      </c>
      <c r="C6" s="163" t="s">
        <v>427</v>
      </c>
      <c r="D6" s="163" t="s">
        <v>516</v>
      </c>
      <c r="E6" s="163" t="s">
        <v>350</v>
      </c>
      <c r="F6" s="163" t="s">
        <v>517</v>
      </c>
      <c r="G6" s="163" t="s">
        <v>504</v>
      </c>
      <c r="H6" s="163" t="s">
        <v>519</v>
      </c>
      <c r="I6" s="144" t="s">
        <v>506</v>
      </c>
      <c r="J6" s="144" t="s">
        <v>506</v>
      </c>
      <c r="K6" s="144" t="s">
        <v>506</v>
      </c>
      <c r="L6" s="163">
        <v>2</v>
      </c>
      <c r="M6" s="163">
        <v>2</v>
      </c>
      <c r="N6" s="163">
        <v>4</v>
      </c>
      <c r="O6" s="163" t="str">
        <f>+IF(N6&lt;5,Hoja4!$A$1,IF(N6&lt;9,Hoja4!$A$2,IF(N6&lt;21,Hoja4!$A$3,Hoja4!$A$4)))</f>
        <v>Bajo</v>
      </c>
      <c r="P6" s="163">
        <v>10</v>
      </c>
      <c r="Q6" s="163">
        <f t="shared" si="1"/>
        <v>40</v>
      </c>
      <c r="R6" s="145" t="str">
        <f>+IF(Q6&lt;21,Hoja4!$D$1,IF(Q6&lt;121,Hoja4!$D$2,IF(Q6&lt;501,Hoja4!$D$3,Hoja4!$D$4)))</f>
        <v>III</v>
      </c>
      <c r="S6" s="163" t="str">
        <f t="shared" si="2"/>
        <v>ACEPTABLE</v>
      </c>
      <c r="T6" s="163">
        <v>1</v>
      </c>
      <c r="U6" s="163" t="s">
        <v>520</v>
      </c>
      <c r="V6" s="163" t="s">
        <v>679</v>
      </c>
      <c r="W6" s="163"/>
      <c r="X6" s="163"/>
      <c r="Y6" s="188" t="s">
        <v>701</v>
      </c>
      <c r="Z6" s="163" t="s">
        <v>700</v>
      </c>
      <c r="AA6" s="163"/>
    </row>
    <row r="7" spans="1:27" s="142" customFormat="1" ht="88.5" customHeight="1" x14ac:dyDescent="0.15">
      <c r="A7" s="149" t="s">
        <v>447</v>
      </c>
      <c r="B7" s="149" t="s">
        <v>421</v>
      </c>
      <c r="C7" s="163" t="s">
        <v>422</v>
      </c>
      <c r="D7" s="163" t="s">
        <v>521</v>
      </c>
      <c r="E7" s="163" t="s">
        <v>350</v>
      </c>
      <c r="F7" s="163" t="s">
        <v>517</v>
      </c>
      <c r="G7" s="163" t="s">
        <v>523</v>
      </c>
      <c r="H7" s="163" t="s">
        <v>522</v>
      </c>
      <c r="I7" s="144" t="s">
        <v>506</v>
      </c>
      <c r="J7" s="144" t="s">
        <v>506</v>
      </c>
      <c r="K7" s="144" t="s">
        <v>506</v>
      </c>
      <c r="L7" s="163">
        <v>2</v>
      </c>
      <c r="M7" s="163">
        <v>3</v>
      </c>
      <c r="N7" s="163">
        <v>4</v>
      </c>
      <c r="O7" s="163" t="str">
        <f>+IF(N7&lt;5,Hoja4!$A$1,IF(N7&lt;9,Hoja4!$A$2,IF(N7&lt;21,Hoja4!$A$3,Hoja4!$A$4)))</f>
        <v>Bajo</v>
      </c>
      <c r="P7" s="163">
        <v>10</v>
      </c>
      <c r="Q7" s="163">
        <f t="shared" si="1"/>
        <v>40</v>
      </c>
      <c r="R7" s="145" t="str">
        <f>+IF(Q7&lt;21,Hoja4!$D$1,IF(Q7&lt;121,Hoja4!$D$2,IF(Q7&lt;501,Hoja4!$D$3,Hoja4!$D$4)))</f>
        <v>III</v>
      </c>
      <c r="S7" s="163" t="str">
        <f t="shared" si="2"/>
        <v>ACEPTABLE</v>
      </c>
      <c r="T7" s="163">
        <v>1</v>
      </c>
      <c r="U7" s="163" t="s">
        <v>543</v>
      </c>
      <c r="V7" s="163" t="s">
        <v>702</v>
      </c>
      <c r="Y7" s="163"/>
      <c r="Z7" s="163" t="s">
        <v>686</v>
      </c>
      <c r="AA7" s="163"/>
    </row>
    <row r="8" spans="1:27" s="142" customFormat="1" ht="90.75" customHeight="1" x14ac:dyDescent="0.15">
      <c r="A8" s="149" t="s">
        <v>447</v>
      </c>
      <c r="B8" s="149" t="s">
        <v>421</v>
      </c>
      <c r="C8" s="163" t="s">
        <v>432</v>
      </c>
      <c r="D8" s="163" t="s">
        <v>524</v>
      </c>
      <c r="E8" s="163" t="s">
        <v>350</v>
      </c>
      <c r="F8" s="163" t="s">
        <v>365</v>
      </c>
      <c r="G8" s="163" t="s">
        <v>364</v>
      </c>
      <c r="H8" s="163" t="s">
        <v>366</v>
      </c>
      <c r="I8" s="144" t="s">
        <v>506</v>
      </c>
      <c r="J8" s="144" t="s">
        <v>506</v>
      </c>
      <c r="K8" s="144" t="s">
        <v>506</v>
      </c>
      <c r="L8" s="163">
        <v>2</v>
      </c>
      <c r="M8" s="163">
        <v>2</v>
      </c>
      <c r="N8" s="163">
        <f t="shared" si="0"/>
        <v>4</v>
      </c>
      <c r="O8" s="163" t="str">
        <f>+IF(N8&lt;5,Hoja4!$A$1,IF(N8&lt;9,Hoja4!$A$2,IF(N8&lt;21,Hoja4!$A$3,Hoja4!$A$4)))</f>
        <v>Bajo</v>
      </c>
      <c r="P8" s="163">
        <v>25</v>
      </c>
      <c r="Q8" s="163">
        <f t="shared" si="1"/>
        <v>100</v>
      </c>
      <c r="R8" s="145" t="str">
        <f>+IF(Q8&lt;21,Hoja4!$D$1,IF(Q8&lt;121,Hoja4!$D$2,IF(Q8&lt;501,Hoja4!$D$3,Hoja4!$D$4)))</f>
        <v>III</v>
      </c>
      <c r="S8" s="163" t="str">
        <f t="shared" si="2"/>
        <v>ACEPTABLE</v>
      </c>
      <c r="T8" s="163">
        <v>1</v>
      </c>
      <c r="U8" s="163" t="s">
        <v>544</v>
      </c>
      <c r="V8" s="163" t="s">
        <v>683</v>
      </c>
      <c r="W8" s="163"/>
      <c r="X8" s="163"/>
      <c r="Y8" s="163" t="s">
        <v>703</v>
      </c>
      <c r="Z8" s="163" t="s">
        <v>704</v>
      </c>
      <c r="AA8" s="163"/>
    </row>
    <row r="9" spans="1:27" s="142" customFormat="1" ht="72" x14ac:dyDescent="0.15">
      <c r="A9" s="149" t="s">
        <v>447</v>
      </c>
      <c r="B9" s="149" t="s">
        <v>421</v>
      </c>
      <c r="C9" s="163" t="s">
        <v>423</v>
      </c>
      <c r="D9" s="163" t="s">
        <v>525</v>
      </c>
      <c r="E9" s="163" t="s">
        <v>350</v>
      </c>
      <c r="F9" s="163" t="s">
        <v>369</v>
      </c>
      <c r="G9" s="149" t="s">
        <v>523</v>
      </c>
      <c r="H9" s="163" t="s">
        <v>370</v>
      </c>
      <c r="I9" s="144" t="s">
        <v>506</v>
      </c>
      <c r="J9" s="144" t="s">
        <v>506</v>
      </c>
      <c r="K9" s="144" t="s">
        <v>506</v>
      </c>
      <c r="L9" s="163">
        <v>2</v>
      </c>
      <c r="M9" s="163">
        <v>3</v>
      </c>
      <c r="N9" s="163">
        <f t="shared" si="0"/>
        <v>6</v>
      </c>
      <c r="O9" s="163" t="str">
        <f>+IF(N9&lt;5,Hoja4!$A$1,IF(N9&lt;9,Hoja4!$A$2,IF(N9&lt;21,Hoja4!$A$3,Hoja4!$A$4)))</f>
        <v>Medio</v>
      </c>
      <c r="P9" s="163">
        <v>10</v>
      </c>
      <c r="Q9" s="163">
        <f t="shared" si="1"/>
        <v>60</v>
      </c>
      <c r="R9" s="145" t="str">
        <f>+IF(Q9&lt;21,Hoja4!$D$1,IF(Q9&lt;121,Hoja4!$D$2,IF(Q9&lt;501,Hoja4!$D$3,Hoja4!$D$4)))</f>
        <v>III</v>
      </c>
      <c r="S9" s="163" t="str">
        <f t="shared" si="2"/>
        <v>ACEPTABLE</v>
      </c>
      <c r="T9" s="163">
        <v>1</v>
      </c>
      <c r="U9" s="163" t="s">
        <v>556</v>
      </c>
      <c r="V9" s="163" t="s">
        <v>702</v>
      </c>
      <c r="W9" s="163"/>
      <c r="X9" s="163"/>
      <c r="Z9" s="163" t="s">
        <v>686</v>
      </c>
      <c r="AA9" s="163"/>
    </row>
    <row r="10" spans="1:27" s="142" customFormat="1" ht="63" x14ac:dyDescent="0.15">
      <c r="A10" s="149" t="s">
        <v>447</v>
      </c>
      <c r="B10" s="149" t="s">
        <v>421</v>
      </c>
      <c r="C10" s="163" t="s">
        <v>425</v>
      </c>
      <c r="D10" s="163" t="s">
        <v>526</v>
      </c>
      <c r="E10" s="163" t="s">
        <v>350</v>
      </c>
      <c r="F10" s="163" t="s">
        <v>371</v>
      </c>
      <c r="G10" s="149" t="s">
        <v>523</v>
      </c>
      <c r="H10" s="163" t="s">
        <v>527</v>
      </c>
      <c r="I10" s="144" t="s">
        <v>506</v>
      </c>
      <c r="J10" s="144" t="s">
        <v>506</v>
      </c>
      <c r="K10" s="144" t="s">
        <v>506</v>
      </c>
      <c r="L10" s="163">
        <v>2</v>
      </c>
      <c r="M10" s="163">
        <v>3</v>
      </c>
      <c r="N10" s="163">
        <f t="shared" si="0"/>
        <v>6</v>
      </c>
      <c r="O10" s="163" t="str">
        <f>+IF(N10&lt;5,Hoja4!$A$1,IF(N10&lt;9,Hoja4!$A$2,IF(N10&lt;21,Hoja4!$A$3,Hoja4!$A$4)))</f>
        <v>Medio</v>
      </c>
      <c r="P10" s="163">
        <v>10</v>
      </c>
      <c r="Q10" s="163">
        <f t="shared" si="1"/>
        <v>60</v>
      </c>
      <c r="R10" s="145" t="str">
        <f>+IF(Q10&lt;21,Hoja4!$D$1,IF(Q10&lt;121,Hoja4!$D$2,IF(Q10&lt;501,Hoja4!$D$3,Hoja4!$D$4)))</f>
        <v>III</v>
      </c>
      <c r="S10" s="163" t="str">
        <f t="shared" si="2"/>
        <v>ACEPTABLE</v>
      </c>
      <c r="T10" s="163">
        <v>1</v>
      </c>
      <c r="U10" s="163" t="s">
        <v>557</v>
      </c>
      <c r="V10" s="163" t="s">
        <v>685</v>
      </c>
      <c r="W10" s="163"/>
      <c r="X10" s="163"/>
      <c r="Y10" s="163"/>
      <c r="Z10" s="163" t="s">
        <v>705</v>
      </c>
      <c r="AA10" s="163"/>
    </row>
    <row r="11" spans="1:27" s="142" customFormat="1" ht="144" x14ac:dyDescent="0.15">
      <c r="A11" s="149" t="s">
        <v>447</v>
      </c>
      <c r="B11" s="149" t="s">
        <v>421</v>
      </c>
      <c r="C11" s="163" t="s">
        <v>429</v>
      </c>
      <c r="D11" s="163" t="s">
        <v>528</v>
      </c>
      <c r="E11" s="163" t="s">
        <v>349</v>
      </c>
      <c r="F11" s="163" t="s">
        <v>373</v>
      </c>
      <c r="G11" s="163" t="s">
        <v>504</v>
      </c>
      <c r="H11" s="163" t="s">
        <v>372</v>
      </c>
      <c r="I11" s="144" t="s">
        <v>506</v>
      </c>
      <c r="J11" s="144" t="s">
        <v>506</v>
      </c>
      <c r="K11" s="144" t="s">
        <v>506</v>
      </c>
      <c r="L11" s="163">
        <v>2</v>
      </c>
      <c r="M11" s="163">
        <v>3</v>
      </c>
      <c r="N11" s="163">
        <f t="shared" si="0"/>
        <v>6</v>
      </c>
      <c r="O11" s="163" t="str">
        <f>+IF(N11&lt;5,Hoja4!$A$1,IF(N11&lt;9,Hoja4!$A$2,IF(N11&lt;21,Hoja4!$A$3,Hoja4!$A$4)))</f>
        <v>Medio</v>
      </c>
      <c r="P11" s="163">
        <v>10</v>
      </c>
      <c r="Q11" s="163">
        <f t="shared" si="1"/>
        <v>60</v>
      </c>
      <c r="R11" s="145" t="str">
        <f>+IF(Q11&lt;21,Hoja4!$D$1,IF(Q11&lt;121,Hoja4!$D$2,IF(Q11&lt;501,Hoja4!$D$3,Hoja4!$D$4)))</f>
        <v>III</v>
      </c>
      <c r="S11" s="163" t="str">
        <f t="shared" si="2"/>
        <v>ACEPTABLE</v>
      </c>
      <c r="T11" s="163">
        <v>1</v>
      </c>
      <c r="U11" s="163" t="s">
        <v>555</v>
      </c>
      <c r="V11" s="163" t="s">
        <v>707</v>
      </c>
      <c r="W11" s="163"/>
      <c r="X11" s="163"/>
      <c r="Z11" s="163" t="s">
        <v>706</v>
      </c>
      <c r="AA11" s="163"/>
    </row>
    <row r="12" spans="1:27" s="142" customFormat="1" ht="81" x14ac:dyDescent="0.15">
      <c r="A12" s="149" t="s">
        <v>447</v>
      </c>
      <c r="B12" s="149" t="s">
        <v>421</v>
      </c>
      <c r="C12" s="163" t="s">
        <v>428</v>
      </c>
      <c r="D12" s="163" t="s">
        <v>530</v>
      </c>
      <c r="E12" s="163" t="s">
        <v>350</v>
      </c>
      <c r="F12" s="163" t="s">
        <v>532</v>
      </c>
      <c r="G12" s="163" t="s">
        <v>490</v>
      </c>
      <c r="H12" s="163" t="s">
        <v>377</v>
      </c>
      <c r="I12" s="144" t="s">
        <v>506</v>
      </c>
      <c r="J12" s="144" t="s">
        <v>506</v>
      </c>
      <c r="K12" s="144" t="s">
        <v>506</v>
      </c>
      <c r="L12" s="163">
        <v>6</v>
      </c>
      <c r="M12" s="163">
        <v>1</v>
      </c>
      <c r="N12" s="163">
        <f t="shared" si="0"/>
        <v>6</v>
      </c>
      <c r="O12" s="163" t="str">
        <f>+IF(N12&lt;5,Hoja4!$A$1,IF(N12&lt;9,Hoja4!$A$2,IF(N12&lt;21,Hoja4!$A$3,Hoja4!$A$4)))</f>
        <v>Medio</v>
      </c>
      <c r="P12" s="163">
        <v>10</v>
      </c>
      <c r="Q12" s="163">
        <f t="shared" si="1"/>
        <v>60</v>
      </c>
      <c r="R12" s="145" t="str">
        <f>+IF(Q12&lt;21,Hoja4!$D$1,IF(Q12&lt;121,Hoja4!$D$2,IF(Q12&lt;501,Hoja4!$D$3,Hoja4!$D$4)))</f>
        <v>III</v>
      </c>
      <c r="S12" s="163" t="str">
        <f t="shared" si="2"/>
        <v>ACEPTABLE</v>
      </c>
      <c r="T12" s="163">
        <v>1</v>
      </c>
      <c r="U12" s="163" t="s">
        <v>560</v>
      </c>
      <c r="V12" s="163" t="s">
        <v>689</v>
      </c>
      <c r="W12" s="163"/>
      <c r="X12" s="163" t="s">
        <v>710</v>
      </c>
      <c r="Y12" s="163" t="s">
        <v>709</v>
      </c>
      <c r="Z12" s="163" t="s">
        <v>708</v>
      </c>
      <c r="AA12" s="163"/>
    </row>
    <row r="13" spans="1:27" s="142" customFormat="1" ht="72" x14ac:dyDescent="0.15">
      <c r="A13" s="149" t="s">
        <v>447</v>
      </c>
      <c r="B13" s="149" t="s">
        <v>421</v>
      </c>
      <c r="C13" s="163" t="s">
        <v>430</v>
      </c>
      <c r="D13" s="163" t="s">
        <v>531</v>
      </c>
      <c r="E13" s="163" t="s">
        <v>350</v>
      </c>
      <c r="F13" s="163" t="s">
        <v>380</v>
      </c>
      <c r="G13" s="163" t="s">
        <v>533</v>
      </c>
      <c r="H13" s="163" t="s">
        <v>381</v>
      </c>
      <c r="I13" s="144" t="s">
        <v>506</v>
      </c>
      <c r="J13" s="144" t="s">
        <v>506</v>
      </c>
      <c r="K13" s="144" t="s">
        <v>506</v>
      </c>
      <c r="L13" s="163">
        <v>2</v>
      </c>
      <c r="M13" s="163">
        <v>1</v>
      </c>
      <c r="N13" s="163">
        <f t="shared" si="0"/>
        <v>2</v>
      </c>
      <c r="O13" s="163" t="str">
        <f>+IF(N13&lt;5,Hoja4!$A$1,IF(N13&lt;9,Hoja4!$A$2,IF(N13&lt;21,Hoja4!$A$3,Hoja4!$A$4)))</f>
        <v>Bajo</v>
      </c>
      <c r="P13" s="163">
        <v>10</v>
      </c>
      <c r="Q13" s="163">
        <f t="shared" si="1"/>
        <v>20</v>
      </c>
      <c r="R13" s="145" t="str">
        <f>+IF(Q13&lt;21,Hoja4!$D$1,IF(Q13&lt;121,Hoja4!$D$2,IF(Q13&lt;501,Hoja4!$D$3,Hoja4!$D$4)))</f>
        <v>IV</v>
      </c>
      <c r="S13" s="163" t="str">
        <f t="shared" si="2"/>
        <v>ACEPTABLE</v>
      </c>
      <c r="T13" s="163">
        <v>1</v>
      </c>
      <c r="U13" s="163" t="s">
        <v>561</v>
      </c>
      <c r="V13" s="163" t="s">
        <v>688</v>
      </c>
      <c r="X13" s="163" t="s">
        <v>687</v>
      </c>
      <c r="Y13" s="163"/>
      <c r="Z13" s="163" t="s">
        <v>711</v>
      </c>
      <c r="AA13" s="163"/>
    </row>
    <row r="14" spans="1:27" s="142" customFormat="1" ht="75" customHeight="1" x14ac:dyDescent="0.15">
      <c r="A14" s="149" t="s">
        <v>447</v>
      </c>
      <c r="B14" s="149" t="s">
        <v>421</v>
      </c>
      <c r="C14" s="163" t="s">
        <v>431</v>
      </c>
      <c r="D14" s="163" t="s">
        <v>534</v>
      </c>
      <c r="E14" s="163" t="s">
        <v>349</v>
      </c>
      <c r="F14" s="163" t="s">
        <v>384</v>
      </c>
      <c r="G14" s="163" t="s">
        <v>383</v>
      </c>
      <c r="H14" s="163" t="s">
        <v>385</v>
      </c>
      <c r="I14" s="144" t="s">
        <v>506</v>
      </c>
      <c r="J14" s="144" t="s">
        <v>506</v>
      </c>
      <c r="K14" s="144" t="s">
        <v>506</v>
      </c>
      <c r="L14" s="163">
        <v>2</v>
      </c>
      <c r="M14" s="163">
        <v>1</v>
      </c>
      <c r="N14" s="163">
        <f t="shared" si="0"/>
        <v>2</v>
      </c>
      <c r="O14" s="163" t="str">
        <f>+IF(N14&lt;5,Hoja4!$A$1,IF(N14&lt;9,Hoja4!$A$2,IF(N14&lt;21,Hoja4!$A$3,Hoja4!$A$4)))</f>
        <v>Bajo</v>
      </c>
      <c r="P14" s="163">
        <v>10</v>
      </c>
      <c r="Q14" s="163">
        <f t="shared" si="1"/>
        <v>20</v>
      </c>
      <c r="R14" s="145" t="str">
        <f>+IF(Q14&lt;21,Hoja4!$D$1,IF(Q14&lt;121,Hoja4!$D$2,IF(Q14&lt;501,Hoja4!$D$3,Hoja4!$D$4)))</f>
        <v>IV</v>
      </c>
      <c r="S14" s="163" t="str">
        <f t="shared" si="2"/>
        <v>ACEPTABLE</v>
      </c>
      <c r="T14" s="163">
        <v>1</v>
      </c>
      <c r="U14" s="163" t="s">
        <v>562</v>
      </c>
      <c r="V14" s="163" t="s">
        <v>707</v>
      </c>
      <c r="W14" s="163"/>
      <c r="X14" s="163"/>
      <c r="Y14" s="163" t="s">
        <v>712</v>
      </c>
      <c r="Z14" s="163" t="s">
        <v>713</v>
      </c>
      <c r="AA14" s="163"/>
    </row>
    <row r="15" spans="1:27" s="142" customFormat="1" ht="90" x14ac:dyDescent="0.15">
      <c r="A15" s="149" t="s">
        <v>447</v>
      </c>
      <c r="B15" s="149" t="s">
        <v>421</v>
      </c>
      <c r="C15" s="163" t="s">
        <v>535</v>
      </c>
      <c r="D15" s="163" t="s">
        <v>536</v>
      </c>
      <c r="E15" s="163" t="s">
        <v>349</v>
      </c>
      <c r="F15" s="163" t="s">
        <v>388</v>
      </c>
      <c r="G15" s="163" t="s">
        <v>387</v>
      </c>
      <c r="H15" s="163" t="s">
        <v>389</v>
      </c>
      <c r="I15" s="144" t="s">
        <v>506</v>
      </c>
      <c r="J15" s="144" t="s">
        <v>506</v>
      </c>
      <c r="K15" s="144" t="s">
        <v>506</v>
      </c>
      <c r="L15" s="163">
        <v>6</v>
      </c>
      <c r="M15" s="163">
        <v>2</v>
      </c>
      <c r="N15" s="163">
        <f t="shared" si="0"/>
        <v>12</v>
      </c>
      <c r="O15" s="163" t="str">
        <f>+IF(N15&lt;5,Hoja4!$A$1,IF(N15&lt;9,Hoja4!$A$2,IF(N15&lt;21,Hoja4!$A$3,Hoja4!$A$4)))</f>
        <v>Alto</v>
      </c>
      <c r="P15" s="163">
        <v>25</v>
      </c>
      <c r="Q15" s="163">
        <f t="shared" si="1"/>
        <v>300</v>
      </c>
      <c r="R15" s="141" t="str">
        <f>+IF(Q15&lt;21,Hoja4!$D$1,IF(Q15&lt;121,Hoja4!$D$2,IF(Q15&lt;501,Hoja4!$D$3,Hoja4!$D$4)))</f>
        <v xml:space="preserve">II </v>
      </c>
      <c r="S15" s="163" t="str">
        <f t="shared" si="2"/>
        <v>NO ACEPTABLE O ACEPTABLE CON CONTROL</v>
      </c>
      <c r="T15" s="163">
        <v>1</v>
      </c>
      <c r="U15" s="163" t="s">
        <v>563</v>
      </c>
      <c r="V15" s="163" t="s">
        <v>714</v>
      </c>
      <c r="W15" s="163"/>
      <c r="X15" s="163"/>
      <c r="Y15" s="163"/>
      <c r="Z15" s="163" t="s">
        <v>450</v>
      </c>
      <c r="AA15" s="163"/>
    </row>
    <row r="16" spans="1:27" s="142" customFormat="1" ht="91.5" customHeight="1" x14ac:dyDescent="0.15">
      <c r="A16" s="149" t="s">
        <v>447</v>
      </c>
      <c r="B16" s="149" t="s">
        <v>421</v>
      </c>
      <c r="C16" s="163" t="s">
        <v>435</v>
      </c>
      <c r="D16" s="163" t="s">
        <v>538</v>
      </c>
      <c r="E16" s="163" t="s">
        <v>349</v>
      </c>
      <c r="F16" s="163" t="s">
        <v>391</v>
      </c>
      <c r="G16" s="163" t="s">
        <v>390</v>
      </c>
      <c r="H16" s="163" t="s">
        <v>392</v>
      </c>
      <c r="I16" s="144" t="s">
        <v>506</v>
      </c>
      <c r="J16" s="144" t="s">
        <v>506</v>
      </c>
      <c r="K16" s="144" t="s">
        <v>506</v>
      </c>
      <c r="L16" s="163">
        <v>6</v>
      </c>
      <c r="M16" s="163">
        <v>1</v>
      </c>
      <c r="N16" s="163">
        <f t="shared" si="0"/>
        <v>6</v>
      </c>
      <c r="O16" s="163" t="str">
        <f>+IF(N16&lt;5,Hoja4!$A$1,IF(N16&lt;9,Hoja4!$A$2,IF(N16&lt;21,Hoja4!$A$3,Hoja4!$A$4)))</f>
        <v>Medio</v>
      </c>
      <c r="P16" s="163">
        <v>10</v>
      </c>
      <c r="Q16" s="163">
        <f t="shared" si="1"/>
        <v>60</v>
      </c>
      <c r="R16" s="145" t="str">
        <f>+IF(Q16&lt;21,Hoja4!$D$1,IF(Q16&lt;121,Hoja4!$D$2,IF(Q16&lt;501,Hoja4!$D$3,Hoja4!$D$4)))</f>
        <v>III</v>
      </c>
      <c r="S16" s="163" t="str">
        <f t="shared" si="2"/>
        <v>ACEPTABLE</v>
      </c>
      <c r="T16" s="163">
        <v>1</v>
      </c>
      <c r="U16" s="163" t="s">
        <v>544</v>
      </c>
      <c r="V16" s="163" t="s">
        <v>691</v>
      </c>
      <c r="W16" s="163"/>
      <c r="X16" s="163"/>
      <c r="Y16" s="163" t="s">
        <v>716</v>
      </c>
      <c r="Z16" s="163" t="s">
        <v>715</v>
      </c>
      <c r="AA16" s="163"/>
    </row>
    <row r="17" spans="1:74" s="142" customFormat="1" ht="95.25" customHeight="1" x14ac:dyDescent="0.15">
      <c r="A17" s="149" t="s">
        <v>447</v>
      </c>
      <c r="B17" s="149" t="s">
        <v>421</v>
      </c>
      <c r="C17" s="163" t="s">
        <v>433</v>
      </c>
      <c r="D17" s="163" t="s">
        <v>537</v>
      </c>
      <c r="E17" s="163" t="s">
        <v>349</v>
      </c>
      <c r="F17" s="163" t="s">
        <v>393</v>
      </c>
      <c r="G17" s="163" t="s">
        <v>376</v>
      </c>
      <c r="H17" s="163" t="s">
        <v>394</v>
      </c>
      <c r="I17" s="144" t="s">
        <v>506</v>
      </c>
      <c r="J17" s="144" t="s">
        <v>506</v>
      </c>
      <c r="K17" s="144" t="s">
        <v>506</v>
      </c>
      <c r="L17" s="163">
        <v>6</v>
      </c>
      <c r="M17" s="163">
        <v>1</v>
      </c>
      <c r="N17" s="163">
        <f t="shared" si="0"/>
        <v>6</v>
      </c>
      <c r="O17" s="163" t="str">
        <f>+IF(N17&lt;5,Hoja4!$A$1,IF(N17&lt;9,Hoja4!$A$2,IF(N17&lt;21,Hoja4!$A$3,Hoja4!$A$4)))</f>
        <v>Medio</v>
      </c>
      <c r="P17" s="163">
        <v>25</v>
      </c>
      <c r="Q17" s="163">
        <f t="shared" si="1"/>
        <v>150</v>
      </c>
      <c r="R17" s="141" t="str">
        <f>+IF(Q17&lt;21,Hoja4!$D$1,IF(Q17&lt;121,Hoja4!$D$2,IF(Q17&lt;501,Hoja4!$D$3,Hoja4!$D$4)))</f>
        <v xml:space="preserve">II </v>
      </c>
      <c r="S17" s="163" t="str">
        <f t="shared" si="2"/>
        <v>NO ACEPTABLE O ACEPTABLE CON CONTROL</v>
      </c>
      <c r="T17" s="163">
        <v>1</v>
      </c>
      <c r="U17" s="163" t="s">
        <v>562</v>
      </c>
      <c r="V17" s="163" t="s">
        <v>680</v>
      </c>
      <c r="W17" s="163"/>
      <c r="X17" s="163" t="s">
        <v>710</v>
      </c>
      <c r="Y17" s="163" t="s">
        <v>709</v>
      </c>
      <c r="Z17" s="163" t="s">
        <v>708</v>
      </c>
      <c r="AA17" s="163"/>
    </row>
    <row r="18" spans="1:74" s="146" customFormat="1" ht="95.25" customHeight="1" x14ac:dyDescent="0.15">
      <c r="A18" s="149" t="s">
        <v>471</v>
      </c>
      <c r="B18" s="149" t="s">
        <v>421</v>
      </c>
      <c r="C18" s="149" t="s">
        <v>464</v>
      </c>
      <c r="D18" s="163" t="s">
        <v>540</v>
      </c>
      <c r="E18" s="163" t="s">
        <v>349</v>
      </c>
      <c r="F18" s="163" t="s">
        <v>398</v>
      </c>
      <c r="G18" s="163" t="s">
        <v>390</v>
      </c>
      <c r="H18" s="163" t="s">
        <v>399</v>
      </c>
      <c r="I18" s="144" t="s">
        <v>506</v>
      </c>
      <c r="J18" s="144" t="s">
        <v>506</v>
      </c>
      <c r="K18" s="144" t="s">
        <v>506</v>
      </c>
      <c r="L18" s="163">
        <v>2</v>
      </c>
      <c r="M18" s="163">
        <v>1</v>
      </c>
      <c r="N18" s="163">
        <f t="shared" ref="N18:N20" si="3">+L18*M18</f>
        <v>2</v>
      </c>
      <c r="O18" s="163" t="str">
        <f>+IF(N18&lt;5,Hoja4!$A$1,IF(N18&lt;9,Hoja4!$A$2,IF(N18&lt;21,Hoja4!$A$3,Hoja4!$A$4)))</f>
        <v>Bajo</v>
      </c>
      <c r="P18" s="163">
        <v>10</v>
      </c>
      <c r="Q18" s="163">
        <f t="shared" ref="Q18:Q19" si="4">+P18*N18</f>
        <v>20</v>
      </c>
      <c r="R18" s="145" t="str">
        <f>+IF(Q18&lt;21,Hoja4!$D$1,IF(Q18&lt;121,Hoja4!$D$2,IF(Q18&lt;501,Hoja4!$D$3,Hoja4!$D$4)))</f>
        <v>IV</v>
      </c>
      <c r="S18" s="163" t="str">
        <f t="shared" si="2"/>
        <v>ACEPTABLE</v>
      </c>
      <c r="T18" s="163">
        <v>1</v>
      </c>
      <c r="U18" s="163" t="s">
        <v>559</v>
      </c>
      <c r="V18" s="163" t="s">
        <v>680</v>
      </c>
      <c r="W18" s="163"/>
      <c r="X18" s="163"/>
      <c r="Y18" s="163" t="s">
        <v>676</v>
      </c>
      <c r="Z18" s="163" t="s">
        <v>677</v>
      </c>
      <c r="AA18" s="163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</row>
    <row r="19" spans="1:74" s="146" customFormat="1" ht="95.25" customHeight="1" x14ac:dyDescent="0.15">
      <c r="A19" s="149" t="s">
        <v>529</v>
      </c>
      <c r="B19" s="149" t="s">
        <v>462</v>
      </c>
      <c r="C19" s="149" t="s">
        <v>541</v>
      </c>
      <c r="D19" s="163" t="s">
        <v>542</v>
      </c>
      <c r="E19" s="163" t="s">
        <v>349</v>
      </c>
      <c r="F19" s="163" t="s">
        <v>448</v>
      </c>
      <c r="G19" s="163" t="s">
        <v>387</v>
      </c>
      <c r="H19" s="163" t="s">
        <v>449</v>
      </c>
      <c r="I19" s="144" t="s">
        <v>506</v>
      </c>
      <c r="J19" s="144" t="s">
        <v>506</v>
      </c>
      <c r="K19" s="144" t="s">
        <v>506</v>
      </c>
      <c r="L19" s="163">
        <v>2</v>
      </c>
      <c r="M19" s="163">
        <v>1</v>
      </c>
      <c r="N19" s="163">
        <f t="shared" si="3"/>
        <v>2</v>
      </c>
      <c r="O19" s="163" t="s">
        <v>170</v>
      </c>
      <c r="P19" s="163">
        <v>10</v>
      </c>
      <c r="Q19" s="163">
        <f t="shared" si="4"/>
        <v>20</v>
      </c>
      <c r="R19" s="145" t="str">
        <f>+IF(Q19&lt;21,Hoja4!$D$1,IF(Q19&lt;121,Hoja4!$D$2,IF(Q19&lt;501,Hoja4!$D$3,Hoja4!$D$4)))</f>
        <v>IV</v>
      </c>
      <c r="S19" s="163" t="str">
        <f t="shared" si="2"/>
        <v>ACEPTABLE</v>
      </c>
      <c r="T19" s="163">
        <v>1</v>
      </c>
      <c r="U19" s="163" t="s">
        <v>558</v>
      </c>
      <c r="V19" s="163" t="s">
        <v>714</v>
      </c>
      <c r="W19" s="163"/>
      <c r="X19" s="163"/>
      <c r="Y19" s="163" t="s">
        <v>717</v>
      </c>
      <c r="Z19" s="163" t="s">
        <v>706</v>
      </c>
      <c r="AA19" s="192"/>
    </row>
    <row r="20" spans="1:74" s="146" customFormat="1" ht="95.25" customHeight="1" x14ac:dyDescent="0.15">
      <c r="A20" s="149" t="s">
        <v>722</v>
      </c>
      <c r="B20" s="149" t="s">
        <v>461</v>
      </c>
      <c r="C20" s="149" t="s">
        <v>541</v>
      </c>
      <c r="D20" s="163" t="s">
        <v>542</v>
      </c>
      <c r="E20" s="163" t="s">
        <v>349</v>
      </c>
      <c r="F20" s="163" t="s">
        <v>452</v>
      </c>
      <c r="G20" s="163" t="s">
        <v>201</v>
      </c>
      <c r="H20" s="163" t="s">
        <v>453</v>
      </c>
      <c r="I20" s="144" t="s">
        <v>506</v>
      </c>
      <c r="J20" s="144" t="s">
        <v>506</v>
      </c>
      <c r="K20" s="144" t="s">
        <v>506</v>
      </c>
      <c r="L20" s="163">
        <v>10</v>
      </c>
      <c r="M20" s="163">
        <v>4</v>
      </c>
      <c r="N20" s="163">
        <f t="shared" si="3"/>
        <v>40</v>
      </c>
      <c r="O20" s="163" t="s">
        <v>173</v>
      </c>
      <c r="P20" s="163">
        <v>60</v>
      </c>
      <c r="Q20" s="163">
        <f t="shared" ref="Q20" si="5">+P20*N20</f>
        <v>2400</v>
      </c>
      <c r="R20" s="172" t="str">
        <f>+IF(Q20&lt;21,Hoja4!$D$1,IF(Q20&lt;121,Hoja4!$D$2,IF(Q20&lt;501,Hoja4!$D$3,Hoja4!$D$4)))</f>
        <v>I</v>
      </c>
      <c r="S20" s="163" t="str">
        <f t="shared" si="2"/>
        <v>NO ACEPTABLE</v>
      </c>
      <c r="T20" s="163">
        <v>1</v>
      </c>
      <c r="U20" s="163" t="s">
        <v>453</v>
      </c>
      <c r="V20" s="163" t="s">
        <v>658</v>
      </c>
      <c r="W20" s="163" t="s">
        <v>673</v>
      </c>
      <c r="X20" s="163"/>
      <c r="Y20" s="163" t="s">
        <v>675</v>
      </c>
      <c r="Z20" s="163" t="s">
        <v>674</v>
      </c>
      <c r="AA20" s="163" t="s">
        <v>454</v>
      </c>
    </row>
    <row r="21" spans="1:74" s="147" customFormat="1" ht="9" x14ac:dyDescent="0.15"/>
    <row r="22" spans="1:74" s="147" customFormat="1" ht="9" x14ac:dyDescent="0.15"/>
    <row r="23" spans="1:74" s="147" customFormat="1" ht="11.25" x14ac:dyDescent="0.15">
      <c r="H23" s="164" t="s">
        <v>495</v>
      </c>
    </row>
    <row r="24" spans="1:74" s="147" customFormat="1" ht="11.25" x14ac:dyDescent="0.15">
      <c r="H24" s="164" t="s">
        <v>496</v>
      </c>
    </row>
    <row r="25" spans="1:74" s="147" customFormat="1" ht="11.25" x14ac:dyDescent="0.15">
      <c r="H25" s="164" t="s">
        <v>497</v>
      </c>
    </row>
    <row r="26" spans="1:74" s="147" customFormat="1" ht="11.25" x14ac:dyDescent="0.15">
      <c r="H26" s="164" t="s">
        <v>498</v>
      </c>
    </row>
    <row r="27" spans="1:74" s="147" customFormat="1" ht="9" x14ac:dyDescent="0.15"/>
    <row r="28" spans="1:74" s="147" customFormat="1" ht="9" x14ac:dyDescent="0.15">
      <c r="F28" s="147">
        <f>COUNTIF(R4:R20,"IV")</f>
        <v>4</v>
      </c>
    </row>
    <row r="29" spans="1:74" s="147" customFormat="1" ht="9" x14ac:dyDescent="0.15">
      <c r="F29" s="147">
        <f>COUNTIF(R4:R20,"III")</f>
        <v>10</v>
      </c>
    </row>
    <row r="30" spans="1:74" s="147" customFormat="1" ht="9" x14ac:dyDescent="0.15">
      <c r="F30" s="147">
        <f>COUNTIF(R4:R20,"I")</f>
        <v>1</v>
      </c>
    </row>
    <row r="31" spans="1:74" s="147" customFormat="1" ht="9" x14ac:dyDescent="0.15"/>
    <row r="32" spans="1:74" s="147" customFormat="1" ht="9" x14ac:dyDescent="0.15"/>
    <row r="33" s="147" customFormat="1" ht="9" x14ac:dyDescent="0.1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</sheetData>
  <autoFilter ref="F3:AA17"/>
  <mergeCells count="12">
    <mergeCell ref="B1:B3"/>
    <mergeCell ref="A1:A3"/>
    <mergeCell ref="W1:AA2"/>
    <mergeCell ref="D1:D3"/>
    <mergeCell ref="E1:E3"/>
    <mergeCell ref="H1:H3"/>
    <mergeCell ref="F1:G2"/>
    <mergeCell ref="L1:R2"/>
    <mergeCell ref="C1:C3"/>
    <mergeCell ref="I1:K2"/>
    <mergeCell ref="S1:S2"/>
    <mergeCell ref="T1:V2"/>
  </mergeCells>
  <pageMargins left="0.7" right="0.7" top="0.75" bottom="0.75" header="0.3" footer="0.3"/>
  <pageSetup scale="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BX345"/>
  <sheetViews>
    <sheetView zoomScale="98" zoomScaleNormal="98" zoomScaleSheetLayoutView="130" workbookViewId="0">
      <pane xSplit="7" ySplit="3" topLeftCell="H16" activePane="bottomRight" state="frozen"/>
      <selection activeCell="R21" sqref="R21"/>
      <selection pane="topRight" activeCell="R21" sqref="R21"/>
      <selection pane="bottomLeft" activeCell="R21" sqref="R21"/>
      <selection pane="bottomRight" activeCell="F20" sqref="F20"/>
    </sheetView>
  </sheetViews>
  <sheetFormatPr baseColWidth="10" defaultRowHeight="15" x14ac:dyDescent="0.25"/>
  <cols>
    <col min="1" max="1" width="9.5703125" style="72" customWidth="1"/>
    <col min="2" max="2" width="10.140625" style="72" customWidth="1"/>
    <col min="3" max="3" width="10.7109375" style="72" customWidth="1"/>
    <col min="4" max="4" width="11.5703125" style="72" customWidth="1"/>
    <col min="5" max="5" width="6.85546875" style="72" bestFit="1" customWidth="1"/>
    <col min="6" max="6" width="9.7109375" style="7" customWidth="1"/>
    <col min="7" max="7" width="13.140625" style="7" customWidth="1"/>
    <col min="8" max="8" width="15.28515625" style="7" customWidth="1"/>
    <col min="9" max="11" width="4.140625" style="7" customWidth="1"/>
    <col min="12" max="12" width="7.5703125" style="7" customWidth="1"/>
    <col min="13" max="13" width="4.85546875" style="7" customWidth="1"/>
    <col min="14" max="14" width="6.140625" style="7" customWidth="1"/>
    <col min="15" max="15" width="7" style="7" customWidth="1"/>
    <col min="16" max="18" width="4.28515625" style="7" customWidth="1"/>
    <col min="19" max="19" width="12.7109375" style="7" customWidth="1"/>
    <col min="20" max="22" width="7.42578125" style="7" customWidth="1"/>
    <col min="23" max="24" width="6.85546875" style="7" customWidth="1"/>
    <col min="25" max="25" width="12" style="7" customWidth="1"/>
    <col min="26" max="26" width="10.7109375" style="7" customWidth="1"/>
    <col min="27" max="27" width="12.42578125" style="7" customWidth="1"/>
    <col min="28" max="16384" width="11.42578125" style="7"/>
  </cols>
  <sheetData>
    <row r="1" spans="1:76" ht="38.25" customHeight="1" x14ac:dyDescent="0.25">
      <c r="A1" s="297" t="s">
        <v>0</v>
      </c>
      <c r="B1" s="297" t="s">
        <v>1</v>
      </c>
      <c r="C1" s="297" t="s">
        <v>2</v>
      </c>
      <c r="D1" s="297" t="s">
        <v>3</v>
      </c>
      <c r="E1" s="304" t="s">
        <v>342</v>
      </c>
      <c r="F1" s="298" t="s">
        <v>501</v>
      </c>
      <c r="G1" s="300"/>
      <c r="H1" s="304" t="s">
        <v>341</v>
      </c>
      <c r="I1" s="298" t="s">
        <v>343</v>
      </c>
      <c r="J1" s="299"/>
      <c r="K1" s="300"/>
      <c r="L1" s="310" t="s">
        <v>344</v>
      </c>
      <c r="M1" s="310"/>
      <c r="N1" s="310"/>
      <c r="O1" s="310"/>
      <c r="P1" s="310"/>
      <c r="Q1" s="310"/>
      <c r="R1" s="310"/>
      <c r="S1" s="306" t="s">
        <v>147</v>
      </c>
      <c r="T1" s="298" t="s">
        <v>237</v>
      </c>
      <c r="U1" s="299"/>
      <c r="V1" s="300"/>
      <c r="W1" s="298" t="s">
        <v>345</v>
      </c>
      <c r="X1" s="299"/>
      <c r="Y1" s="299"/>
      <c r="Z1" s="299"/>
      <c r="AA1" s="300"/>
    </row>
    <row r="2" spans="1:76" ht="19.5" customHeight="1" x14ac:dyDescent="0.25">
      <c r="A2" s="297"/>
      <c r="B2" s="297"/>
      <c r="C2" s="297"/>
      <c r="D2" s="297"/>
      <c r="E2" s="304"/>
      <c r="F2" s="301"/>
      <c r="G2" s="303"/>
      <c r="H2" s="304"/>
      <c r="I2" s="301"/>
      <c r="J2" s="302"/>
      <c r="K2" s="303"/>
      <c r="L2" s="310"/>
      <c r="M2" s="310"/>
      <c r="N2" s="310"/>
      <c r="O2" s="310"/>
      <c r="P2" s="310"/>
      <c r="Q2" s="310"/>
      <c r="R2" s="310"/>
      <c r="S2" s="307"/>
      <c r="T2" s="301"/>
      <c r="U2" s="302"/>
      <c r="V2" s="303"/>
      <c r="W2" s="301"/>
      <c r="X2" s="302"/>
      <c r="Y2" s="302"/>
      <c r="Z2" s="302"/>
      <c r="AA2" s="303"/>
    </row>
    <row r="3" spans="1:76" ht="75.75" customHeight="1" x14ac:dyDescent="0.25">
      <c r="A3" s="297"/>
      <c r="B3" s="297"/>
      <c r="C3" s="297"/>
      <c r="D3" s="297"/>
      <c r="E3" s="304"/>
      <c r="F3" s="185" t="s">
        <v>502</v>
      </c>
      <c r="G3" s="185" t="s">
        <v>5</v>
      </c>
      <c r="H3" s="304"/>
      <c r="I3" s="170" t="s">
        <v>7</v>
      </c>
      <c r="J3" s="170" t="s">
        <v>145</v>
      </c>
      <c r="K3" s="171" t="s">
        <v>144</v>
      </c>
      <c r="L3" s="185" t="s">
        <v>507</v>
      </c>
      <c r="M3" s="185" t="s">
        <v>508</v>
      </c>
      <c r="N3" s="185" t="s">
        <v>659</v>
      </c>
      <c r="O3" s="185" t="s">
        <v>660</v>
      </c>
      <c r="P3" s="185" t="s">
        <v>140</v>
      </c>
      <c r="Q3" s="185" t="s">
        <v>661</v>
      </c>
      <c r="R3" s="185" t="s">
        <v>346</v>
      </c>
      <c r="S3" s="170" t="s">
        <v>10</v>
      </c>
      <c r="T3" s="185" t="s">
        <v>569</v>
      </c>
      <c r="U3" s="185" t="s">
        <v>509</v>
      </c>
      <c r="V3" s="185" t="s">
        <v>662</v>
      </c>
      <c r="W3" s="170" t="s">
        <v>11</v>
      </c>
      <c r="X3" s="170" t="s">
        <v>12</v>
      </c>
      <c r="Y3" s="170" t="s">
        <v>510</v>
      </c>
      <c r="Z3" s="170" t="s">
        <v>511</v>
      </c>
      <c r="AA3" s="170" t="s">
        <v>512</v>
      </c>
    </row>
    <row r="4" spans="1:76" s="142" customFormat="1" ht="78.75" customHeight="1" x14ac:dyDescent="0.15">
      <c r="A4" s="169" t="s">
        <v>447</v>
      </c>
      <c r="B4" s="169" t="s">
        <v>421</v>
      </c>
      <c r="C4" s="163" t="s">
        <v>505</v>
      </c>
      <c r="D4" s="163" t="s">
        <v>513</v>
      </c>
      <c r="E4" s="163" t="s">
        <v>350</v>
      </c>
      <c r="F4" s="163" t="s">
        <v>503</v>
      </c>
      <c r="G4" s="163" t="s">
        <v>504</v>
      </c>
      <c r="H4" s="163" t="s">
        <v>352</v>
      </c>
      <c r="I4" s="144" t="s">
        <v>506</v>
      </c>
      <c r="J4" s="144" t="s">
        <v>506</v>
      </c>
      <c r="K4" s="144" t="s">
        <v>506</v>
      </c>
      <c r="L4" s="163">
        <v>2</v>
      </c>
      <c r="M4" s="163">
        <v>3</v>
      </c>
      <c r="N4" s="163">
        <f t="shared" ref="N4:N17" si="0">+L4*M4</f>
        <v>6</v>
      </c>
      <c r="O4" s="163" t="str">
        <f>+IF(N4&lt;5,Hoja4!$A$1,IF(N4&lt;9,Hoja4!$A$2,IF(N4&lt;21,Hoja4!$A$3,Hoja4!$A$4)))</f>
        <v>Medio</v>
      </c>
      <c r="P4" s="163">
        <v>10</v>
      </c>
      <c r="Q4" s="163">
        <f t="shared" ref="Q4:Q17" si="1">+P4*N4</f>
        <v>60</v>
      </c>
      <c r="R4" s="145" t="str">
        <f>+IF(Q4&lt;21,Hoja4!$D$1,IF(Q4&lt;121,Hoja4!$D$2,IF(Q4&lt;501,Hoja4!$D$3,Hoja4!$D$4)))</f>
        <v>III</v>
      </c>
      <c r="S4" s="163" t="str">
        <f t="shared" ref="S4:S17" si="2">IF(AND(Q4&lt;=20),"ACEPTABLE",IF(AND(Q4&gt;=40,Q4&lt;120),"ACEPTABLE",IF(AND(Q4&gt;=150,Q4&lt;500),"NO ACEPTABLE O ACEPTABLE CON CONTROL",IF(AND(Q4&gt;=600,Q4&lt;=4000),"NO ACEPTABLE"))))</f>
        <v>ACEPTABLE</v>
      </c>
      <c r="T4" s="163">
        <v>1</v>
      </c>
      <c r="U4" s="163" t="s">
        <v>515</v>
      </c>
      <c r="V4" s="163" t="s">
        <v>679</v>
      </c>
      <c r="X4" s="163"/>
      <c r="Y4" s="163" t="s">
        <v>698</v>
      </c>
      <c r="Z4" s="163" t="s">
        <v>699</v>
      </c>
      <c r="AA4" s="163"/>
    </row>
    <row r="5" spans="1:76" s="142" customFormat="1" ht="108.75" customHeight="1" x14ac:dyDescent="0.15">
      <c r="A5" s="169" t="s">
        <v>447</v>
      </c>
      <c r="B5" s="169" t="s">
        <v>421</v>
      </c>
      <c r="C5" s="163" t="s">
        <v>424</v>
      </c>
      <c r="D5" s="163" t="s">
        <v>514</v>
      </c>
      <c r="E5" s="163" t="s">
        <v>350</v>
      </c>
      <c r="F5" s="163" t="s">
        <v>355</v>
      </c>
      <c r="G5" s="163" t="s">
        <v>504</v>
      </c>
      <c r="H5" s="163" t="s">
        <v>356</v>
      </c>
      <c r="I5" s="144" t="s">
        <v>506</v>
      </c>
      <c r="J5" s="144" t="s">
        <v>506</v>
      </c>
      <c r="K5" s="144" t="s">
        <v>506</v>
      </c>
      <c r="L5" s="163">
        <v>10</v>
      </c>
      <c r="M5" s="163">
        <v>3</v>
      </c>
      <c r="N5" s="163">
        <v>6</v>
      </c>
      <c r="O5" s="163" t="str">
        <f>+IF(N5&lt;5,Hoja4!$A$1,IF(N5&lt;9,Hoja4!$A$2,IF(N5&lt;21,Hoja4!$A$3,Hoja4!$A$4)))</f>
        <v>Medio</v>
      </c>
      <c r="P5" s="163">
        <v>10</v>
      </c>
      <c r="Q5" s="163">
        <f t="shared" si="1"/>
        <v>60</v>
      </c>
      <c r="R5" s="145" t="str">
        <f>+IF(Q5&lt;21,Hoja4!$D$1,IF(Q5&lt;121,Hoja4!$D$2,IF(Q5&lt;501,Hoja4!$D$3,Hoja4!$D$4)))</f>
        <v>III</v>
      </c>
      <c r="S5" s="163" t="str">
        <f t="shared" si="2"/>
        <v>ACEPTABLE</v>
      </c>
      <c r="T5" s="163">
        <v>1</v>
      </c>
      <c r="U5" s="163" t="s">
        <v>515</v>
      </c>
      <c r="V5" s="163" t="s">
        <v>679</v>
      </c>
      <c r="W5" s="163"/>
      <c r="X5" s="163"/>
      <c r="Y5" s="163" t="s">
        <v>698</v>
      </c>
      <c r="Z5" s="163" t="s">
        <v>700</v>
      </c>
      <c r="AA5" s="163"/>
    </row>
    <row r="6" spans="1:76" s="142" customFormat="1" ht="57" customHeight="1" x14ac:dyDescent="0.15">
      <c r="A6" s="169" t="s">
        <v>447</v>
      </c>
      <c r="B6" s="169" t="s">
        <v>421</v>
      </c>
      <c r="C6" s="163" t="s">
        <v>427</v>
      </c>
      <c r="D6" s="163" t="s">
        <v>516</v>
      </c>
      <c r="E6" s="163" t="s">
        <v>350</v>
      </c>
      <c r="F6" s="163" t="s">
        <v>517</v>
      </c>
      <c r="G6" s="163" t="s">
        <v>518</v>
      </c>
      <c r="H6" s="163" t="s">
        <v>519</v>
      </c>
      <c r="I6" s="144" t="s">
        <v>506</v>
      </c>
      <c r="J6" s="144" t="s">
        <v>506</v>
      </c>
      <c r="K6" s="144" t="s">
        <v>506</v>
      </c>
      <c r="L6" s="163">
        <v>2</v>
      </c>
      <c r="M6" s="163">
        <v>2</v>
      </c>
      <c r="N6" s="163">
        <v>4</v>
      </c>
      <c r="O6" s="163" t="str">
        <f>+IF(N6&lt;5,Hoja4!$A$1,IF(N6&lt;9,Hoja4!$A$2,IF(N6&lt;21,Hoja4!$A$3,Hoja4!$A$4)))</f>
        <v>Bajo</v>
      </c>
      <c r="P6" s="163">
        <v>10</v>
      </c>
      <c r="Q6" s="163">
        <f t="shared" si="1"/>
        <v>40</v>
      </c>
      <c r="R6" s="145" t="str">
        <f>+IF(Q6&lt;21,Hoja4!$D$1,IF(Q6&lt;121,Hoja4!$D$2,IF(Q6&lt;501,Hoja4!$D$3,Hoja4!$D$4)))</f>
        <v>III</v>
      </c>
      <c r="S6" s="163" t="str">
        <f t="shared" si="2"/>
        <v>ACEPTABLE</v>
      </c>
      <c r="T6" s="163">
        <v>1</v>
      </c>
      <c r="U6" s="163" t="s">
        <v>520</v>
      </c>
      <c r="V6" s="163" t="s">
        <v>679</v>
      </c>
      <c r="W6" s="163"/>
      <c r="X6" s="163"/>
      <c r="Y6" s="142" t="s">
        <v>701</v>
      </c>
      <c r="Z6" s="163" t="s">
        <v>700</v>
      </c>
      <c r="AA6" s="163"/>
    </row>
    <row r="7" spans="1:76" s="142" customFormat="1" ht="88.5" customHeight="1" x14ac:dyDescent="0.15">
      <c r="A7" s="169" t="s">
        <v>447</v>
      </c>
      <c r="B7" s="169" t="s">
        <v>421</v>
      </c>
      <c r="C7" s="163" t="s">
        <v>422</v>
      </c>
      <c r="D7" s="163" t="s">
        <v>521</v>
      </c>
      <c r="E7" s="163" t="s">
        <v>350</v>
      </c>
      <c r="F7" s="163" t="s">
        <v>517</v>
      </c>
      <c r="G7" s="163" t="s">
        <v>523</v>
      </c>
      <c r="H7" s="163" t="s">
        <v>522</v>
      </c>
      <c r="I7" s="144" t="s">
        <v>506</v>
      </c>
      <c r="J7" s="144" t="s">
        <v>506</v>
      </c>
      <c r="K7" s="144" t="s">
        <v>506</v>
      </c>
      <c r="L7" s="163">
        <v>10</v>
      </c>
      <c r="M7" s="163">
        <v>3</v>
      </c>
      <c r="N7" s="163">
        <v>4</v>
      </c>
      <c r="O7" s="163" t="str">
        <f>+IF(N7&lt;5,Hoja4!$A$1,IF(N7&lt;9,Hoja4!$A$2,IF(N7&lt;21,Hoja4!$A$3,Hoja4!$A$4)))</f>
        <v>Bajo</v>
      </c>
      <c r="P7" s="163">
        <v>10</v>
      </c>
      <c r="Q7" s="163">
        <f t="shared" si="1"/>
        <v>40</v>
      </c>
      <c r="R7" s="145" t="str">
        <f>+IF(Q7&lt;21,Hoja4!$D$1,IF(Q7&lt;121,Hoja4!$D$2,IF(Q7&lt;501,Hoja4!$D$3,Hoja4!$D$4)))</f>
        <v>III</v>
      </c>
      <c r="S7" s="163" t="str">
        <f t="shared" si="2"/>
        <v>ACEPTABLE</v>
      </c>
      <c r="T7" s="163">
        <v>1</v>
      </c>
      <c r="U7" s="163" t="s">
        <v>543</v>
      </c>
      <c r="V7" s="163" t="s">
        <v>702</v>
      </c>
      <c r="Y7" s="163"/>
      <c r="Z7" s="163" t="s">
        <v>686</v>
      </c>
      <c r="AA7" s="163"/>
    </row>
    <row r="8" spans="1:76" s="142" customFormat="1" ht="90.75" customHeight="1" x14ac:dyDescent="0.15">
      <c r="A8" s="169" t="s">
        <v>447</v>
      </c>
      <c r="B8" s="169" t="s">
        <v>421</v>
      </c>
      <c r="C8" s="163" t="s">
        <v>432</v>
      </c>
      <c r="D8" s="163" t="s">
        <v>524</v>
      </c>
      <c r="E8" s="163" t="s">
        <v>350</v>
      </c>
      <c r="F8" s="163" t="s">
        <v>365</v>
      </c>
      <c r="G8" s="163" t="s">
        <v>364</v>
      </c>
      <c r="H8" s="163" t="s">
        <v>366</v>
      </c>
      <c r="I8" s="144" t="s">
        <v>506</v>
      </c>
      <c r="J8" s="144" t="s">
        <v>506</v>
      </c>
      <c r="K8" s="144" t="s">
        <v>506</v>
      </c>
      <c r="L8" s="163">
        <v>2</v>
      </c>
      <c r="M8" s="163">
        <v>2</v>
      </c>
      <c r="N8" s="163">
        <f t="shared" si="0"/>
        <v>4</v>
      </c>
      <c r="O8" s="163" t="str">
        <f>+IF(N8&lt;5,Hoja4!$A$1,IF(N8&lt;9,Hoja4!$A$2,IF(N8&lt;21,Hoja4!$A$3,Hoja4!$A$4)))</f>
        <v>Bajo</v>
      </c>
      <c r="P8" s="163">
        <v>25</v>
      </c>
      <c r="Q8" s="163">
        <f t="shared" si="1"/>
        <v>100</v>
      </c>
      <c r="R8" s="145" t="str">
        <f>+IF(Q8&lt;21,Hoja4!$D$1,IF(Q8&lt;121,Hoja4!$D$2,IF(Q8&lt;501,Hoja4!$D$3,Hoja4!$D$4)))</f>
        <v>III</v>
      </c>
      <c r="S8" s="163" t="str">
        <f t="shared" si="2"/>
        <v>ACEPTABLE</v>
      </c>
      <c r="T8" s="163">
        <v>1</v>
      </c>
      <c r="U8" s="163" t="s">
        <v>544</v>
      </c>
      <c r="V8" s="163" t="s">
        <v>683</v>
      </c>
      <c r="W8" s="163"/>
      <c r="X8" s="163"/>
      <c r="Y8" s="163" t="s">
        <v>672</v>
      </c>
      <c r="Z8" s="163" t="s">
        <v>682</v>
      </c>
      <c r="AA8" s="163"/>
    </row>
    <row r="9" spans="1:76" s="142" customFormat="1" ht="90" x14ac:dyDescent="0.15">
      <c r="A9" s="169" t="s">
        <v>447</v>
      </c>
      <c r="B9" s="169" t="s">
        <v>421</v>
      </c>
      <c r="C9" s="163" t="s">
        <v>423</v>
      </c>
      <c r="D9" s="163" t="s">
        <v>525</v>
      </c>
      <c r="E9" s="163" t="s">
        <v>350</v>
      </c>
      <c r="F9" s="163" t="s">
        <v>369</v>
      </c>
      <c r="G9" s="149" t="s">
        <v>523</v>
      </c>
      <c r="H9" s="163" t="s">
        <v>370</v>
      </c>
      <c r="I9" s="144" t="s">
        <v>506</v>
      </c>
      <c r="J9" s="144" t="s">
        <v>506</v>
      </c>
      <c r="K9" s="144" t="s">
        <v>506</v>
      </c>
      <c r="L9" s="163">
        <v>10</v>
      </c>
      <c r="M9" s="163">
        <v>3</v>
      </c>
      <c r="N9" s="163">
        <f t="shared" si="0"/>
        <v>30</v>
      </c>
      <c r="O9" s="163" t="str">
        <f>+IF(N9&lt;5,Hoja4!$A$1,IF(N9&lt;9,Hoja4!$A$2,IF(N9&lt;21,Hoja4!$A$3,Hoja4!$A$4)))</f>
        <v>Muy Alto</v>
      </c>
      <c r="P9" s="163">
        <v>10</v>
      </c>
      <c r="Q9" s="163">
        <f t="shared" si="1"/>
        <v>300</v>
      </c>
      <c r="R9" s="141" t="str">
        <f>+IF(Q9&lt;21,Hoja4!$D$1,IF(Q9&lt;121,Hoja4!$D$2,IF(Q9&lt;501,Hoja4!$D$3,Hoja4!$D$4)))</f>
        <v xml:space="preserve">II </v>
      </c>
      <c r="S9" s="163" t="str">
        <f t="shared" si="2"/>
        <v>NO ACEPTABLE O ACEPTABLE CON CONTROL</v>
      </c>
      <c r="T9" s="163">
        <v>1</v>
      </c>
      <c r="U9" s="163" t="s">
        <v>564</v>
      </c>
      <c r="V9" s="163" t="s">
        <v>684</v>
      </c>
      <c r="W9" s="163"/>
      <c r="X9" s="163"/>
      <c r="Z9" s="163" t="s">
        <v>786</v>
      </c>
      <c r="AA9" s="163"/>
    </row>
    <row r="10" spans="1:76" s="142" customFormat="1" ht="90" x14ac:dyDescent="0.15">
      <c r="A10" s="169" t="s">
        <v>447</v>
      </c>
      <c r="B10" s="169" t="s">
        <v>421</v>
      </c>
      <c r="C10" s="163" t="s">
        <v>425</v>
      </c>
      <c r="D10" s="163" t="s">
        <v>526</v>
      </c>
      <c r="E10" s="163" t="s">
        <v>350</v>
      </c>
      <c r="F10" s="163" t="s">
        <v>371</v>
      </c>
      <c r="G10" s="149" t="s">
        <v>523</v>
      </c>
      <c r="H10" s="163" t="s">
        <v>527</v>
      </c>
      <c r="I10" s="144" t="s">
        <v>506</v>
      </c>
      <c r="J10" s="144" t="s">
        <v>506</v>
      </c>
      <c r="K10" s="144" t="s">
        <v>506</v>
      </c>
      <c r="L10" s="163">
        <v>2</v>
      </c>
      <c r="M10" s="163">
        <v>3</v>
      </c>
      <c r="N10" s="163">
        <f t="shared" si="0"/>
        <v>6</v>
      </c>
      <c r="O10" s="163" t="str">
        <f>+IF(N10&lt;5,Hoja4!$A$1,IF(N10&lt;9,Hoja4!$A$2,IF(N10&lt;21,Hoja4!$A$3,Hoja4!$A$4)))</f>
        <v>Medio</v>
      </c>
      <c r="P10" s="163">
        <v>10</v>
      </c>
      <c r="Q10" s="163">
        <f t="shared" si="1"/>
        <v>60</v>
      </c>
      <c r="R10" s="145" t="str">
        <f>+IF(Q10&lt;21,Hoja4!$D$1,IF(Q10&lt;121,Hoja4!$D$2,IF(Q10&lt;501,Hoja4!$D$3,Hoja4!$D$4)))</f>
        <v>III</v>
      </c>
      <c r="S10" s="163" t="str">
        <f t="shared" si="2"/>
        <v>ACEPTABLE</v>
      </c>
      <c r="T10" s="163">
        <v>1</v>
      </c>
      <c r="U10" s="163" t="s">
        <v>565</v>
      </c>
      <c r="V10" s="163" t="s">
        <v>685</v>
      </c>
      <c r="W10" s="163"/>
      <c r="X10" s="163"/>
      <c r="Y10" s="163"/>
      <c r="Z10" s="163" t="s">
        <v>786</v>
      </c>
      <c r="AA10" s="163"/>
    </row>
    <row r="11" spans="1:76" s="142" customFormat="1" ht="144" x14ac:dyDescent="0.15">
      <c r="A11" s="169" t="s">
        <v>447</v>
      </c>
      <c r="B11" s="169" t="s">
        <v>421</v>
      </c>
      <c r="C11" s="163" t="s">
        <v>429</v>
      </c>
      <c r="D11" s="163" t="s">
        <v>528</v>
      </c>
      <c r="E11" s="163" t="s">
        <v>349</v>
      </c>
      <c r="F11" s="163" t="s">
        <v>373</v>
      </c>
      <c r="G11" s="163" t="s">
        <v>518</v>
      </c>
      <c r="H11" s="163" t="s">
        <v>372</v>
      </c>
      <c r="I11" s="144" t="s">
        <v>506</v>
      </c>
      <c r="J11" s="144" t="s">
        <v>506</v>
      </c>
      <c r="K11" s="144" t="s">
        <v>506</v>
      </c>
      <c r="L11" s="163">
        <v>2</v>
      </c>
      <c r="M11" s="163">
        <v>3</v>
      </c>
      <c r="N11" s="163">
        <f t="shared" si="0"/>
        <v>6</v>
      </c>
      <c r="O11" s="163" t="str">
        <f>+IF(N11&lt;5,Hoja4!$A$1,IF(N11&lt;9,Hoja4!$A$2,IF(N11&lt;21,Hoja4!$A$3,Hoja4!$A$4)))</f>
        <v>Medio</v>
      </c>
      <c r="P11" s="163">
        <v>10</v>
      </c>
      <c r="Q11" s="163">
        <f t="shared" si="1"/>
        <v>60</v>
      </c>
      <c r="R11" s="145" t="str">
        <f>+IF(Q11&lt;21,Hoja4!$D$1,IF(Q11&lt;121,Hoja4!$D$2,IF(Q11&lt;501,Hoja4!$D$3,Hoja4!$D$4)))</f>
        <v>III</v>
      </c>
      <c r="S11" s="163" t="str">
        <f t="shared" si="2"/>
        <v>ACEPTABLE</v>
      </c>
      <c r="T11" s="163">
        <v>1</v>
      </c>
      <c r="U11" s="163" t="s">
        <v>565</v>
      </c>
      <c r="V11" s="163" t="s">
        <v>680</v>
      </c>
      <c r="W11" s="163"/>
      <c r="X11" s="163"/>
      <c r="Z11" s="163" t="s">
        <v>678</v>
      </c>
      <c r="AA11" s="163"/>
    </row>
    <row r="12" spans="1:76" s="142" customFormat="1" ht="54" x14ac:dyDescent="0.15">
      <c r="A12" s="169" t="s">
        <v>447</v>
      </c>
      <c r="B12" s="169" t="s">
        <v>421</v>
      </c>
      <c r="C12" s="163" t="s">
        <v>428</v>
      </c>
      <c r="D12" s="163" t="s">
        <v>530</v>
      </c>
      <c r="E12" s="163" t="s">
        <v>350</v>
      </c>
      <c r="F12" s="163" t="s">
        <v>532</v>
      </c>
      <c r="G12" s="163" t="s">
        <v>490</v>
      </c>
      <c r="H12" s="163" t="s">
        <v>377</v>
      </c>
      <c r="I12" s="144" t="s">
        <v>506</v>
      </c>
      <c r="J12" s="144" t="s">
        <v>506</v>
      </c>
      <c r="K12" s="144" t="s">
        <v>506</v>
      </c>
      <c r="L12" s="163">
        <v>6</v>
      </c>
      <c r="M12" s="163">
        <v>1</v>
      </c>
      <c r="N12" s="163">
        <f t="shared" si="0"/>
        <v>6</v>
      </c>
      <c r="O12" s="163" t="str">
        <f>+IF(N12&lt;5,Hoja4!$A$1,IF(N12&lt;9,Hoja4!$A$2,IF(N12&lt;21,Hoja4!$A$3,Hoja4!$A$4)))</f>
        <v>Medio</v>
      </c>
      <c r="P12" s="163">
        <v>10</v>
      </c>
      <c r="Q12" s="163">
        <f t="shared" si="1"/>
        <v>60</v>
      </c>
      <c r="R12" s="145" t="str">
        <f>+IF(Q12&lt;21,Hoja4!$D$1,IF(Q12&lt;121,Hoja4!$D$2,IF(Q12&lt;501,Hoja4!$D$3,Hoja4!$D$4)))</f>
        <v>III</v>
      </c>
      <c r="S12" s="163" t="str">
        <f t="shared" si="2"/>
        <v>ACEPTABLE</v>
      </c>
      <c r="T12" s="163">
        <v>1</v>
      </c>
      <c r="U12" s="163" t="s">
        <v>566</v>
      </c>
      <c r="V12" s="163" t="s">
        <v>689</v>
      </c>
      <c r="W12" s="163"/>
      <c r="X12" s="163"/>
      <c r="Y12" s="163" t="s">
        <v>456</v>
      </c>
      <c r="Z12" s="163" t="s">
        <v>378</v>
      </c>
      <c r="AA12" s="163"/>
    </row>
    <row r="13" spans="1:76" s="142" customFormat="1" ht="75" customHeight="1" x14ac:dyDescent="0.15">
      <c r="A13" s="169" t="s">
        <v>447</v>
      </c>
      <c r="B13" s="169" t="s">
        <v>421</v>
      </c>
      <c r="C13" s="163" t="s">
        <v>431</v>
      </c>
      <c r="D13" s="163" t="s">
        <v>534</v>
      </c>
      <c r="E13" s="163" t="s">
        <v>349</v>
      </c>
      <c r="F13" s="163" t="s">
        <v>384</v>
      </c>
      <c r="G13" s="163" t="s">
        <v>383</v>
      </c>
      <c r="H13" s="163" t="s">
        <v>385</v>
      </c>
      <c r="I13" s="144" t="s">
        <v>506</v>
      </c>
      <c r="J13" s="144" t="s">
        <v>506</v>
      </c>
      <c r="K13" s="144" t="s">
        <v>506</v>
      </c>
      <c r="L13" s="163">
        <v>2</v>
      </c>
      <c r="M13" s="163">
        <v>1</v>
      </c>
      <c r="N13" s="163">
        <f t="shared" si="0"/>
        <v>2</v>
      </c>
      <c r="O13" s="163" t="str">
        <f>+IF(N13&lt;5,Hoja4!$A$1,IF(N13&lt;9,Hoja4!$A$2,IF(N13&lt;21,Hoja4!$A$3,Hoja4!$A$4)))</f>
        <v>Bajo</v>
      </c>
      <c r="P13" s="163">
        <v>10</v>
      </c>
      <c r="Q13" s="163">
        <f t="shared" si="1"/>
        <v>20</v>
      </c>
      <c r="R13" s="145" t="str">
        <f>+IF(Q13&lt;21,Hoja4!$D$1,IF(Q13&lt;121,Hoja4!$D$2,IF(Q13&lt;501,Hoja4!$D$3,Hoja4!$D$4)))</f>
        <v>IV</v>
      </c>
      <c r="S13" s="163" t="str">
        <f t="shared" si="2"/>
        <v>ACEPTABLE</v>
      </c>
      <c r="T13" s="163">
        <v>1</v>
      </c>
      <c r="U13" s="163" t="s">
        <v>453</v>
      </c>
      <c r="V13" s="163" t="s">
        <v>707</v>
      </c>
      <c r="W13" s="163"/>
      <c r="X13" s="163"/>
      <c r="Y13" s="163" t="s">
        <v>712</v>
      </c>
      <c r="Z13" s="163" t="s">
        <v>713</v>
      </c>
      <c r="AA13" s="163"/>
    </row>
    <row r="14" spans="1:76" s="142" customFormat="1" ht="126" x14ac:dyDescent="0.15">
      <c r="A14" s="169" t="s">
        <v>447</v>
      </c>
      <c r="B14" s="150"/>
      <c r="C14" s="163" t="s">
        <v>535</v>
      </c>
      <c r="D14" s="163" t="s">
        <v>536</v>
      </c>
      <c r="E14" s="163" t="s">
        <v>349</v>
      </c>
      <c r="F14" s="163" t="s">
        <v>388</v>
      </c>
      <c r="G14" s="163" t="s">
        <v>387</v>
      </c>
      <c r="H14" s="163" t="s">
        <v>389</v>
      </c>
      <c r="I14" s="144" t="s">
        <v>506</v>
      </c>
      <c r="J14" s="144" t="s">
        <v>506</v>
      </c>
      <c r="K14" s="144" t="s">
        <v>506</v>
      </c>
      <c r="L14" s="163">
        <v>6</v>
      </c>
      <c r="M14" s="163">
        <v>2</v>
      </c>
      <c r="N14" s="163">
        <f t="shared" si="0"/>
        <v>12</v>
      </c>
      <c r="O14" s="163" t="str">
        <f>+IF(N14&lt;5,Hoja4!$A$1,IF(N14&lt;9,Hoja4!$A$2,IF(N14&lt;21,Hoja4!$A$3,Hoja4!$A$4)))</f>
        <v>Alto</v>
      </c>
      <c r="P14" s="163">
        <v>25</v>
      </c>
      <c r="Q14" s="163">
        <f t="shared" si="1"/>
        <v>300</v>
      </c>
      <c r="R14" s="141" t="str">
        <f>+IF(Q14&lt;21,Hoja4!$D$1,IF(Q14&lt;121,Hoja4!$D$2,IF(Q14&lt;501,Hoja4!$D$3,Hoja4!$D$4)))</f>
        <v xml:space="preserve">II </v>
      </c>
      <c r="S14" s="163" t="str">
        <f t="shared" si="2"/>
        <v>NO ACEPTABLE O ACEPTABLE CON CONTROL</v>
      </c>
      <c r="T14" s="163">
        <v>1</v>
      </c>
      <c r="U14" s="163" t="s">
        <v>567</v>
      </c>
      <c r="V14" s="163" t="s">
        <v>714</v>
      </c>
      <c r="W14" s="163"/>
      <c r="X14" s="163"/>
      <c r="Y14" s="163"/>
      <c r="Z14" s="163" t="s">
        <v>450</v>
      </c>
      <c r="AA14" s="163"/>
    </row>
    <row r="15" spans="1:76" s="146" customFormat="1" ht="95.25" customHeight="1" x14ac:dyDescent="0.15">
      <c r="A15" s="169" t="s">
        <v>471</v>
      </c>
      <c r="B15" s="149" t="s">
        <v>421</v>
      </c>
      <c r="C15" s="169" t="s">
        <v>464</v>
      </c>
      <c r="D15" s="162" t="s">
        <v>540</v>
      </c>
      <c r="E15" s="163" t="s">
        <v>349</v>
      </c>
      <c r="F15" s="163" t="s">
        <v>398</v>
      </c>
      <c r="G15" s="163" t="s">
        <v>390</v>
      </c>
      <c r="H15" s="163" t="s">
        <v>399</v>
      </c>
      <c r="I15" s="144" t="s">
        <v>506</v>
      </c>
      <c r="J15" s="144" t="s">
        <v>506</v>
      </c>
      <c r="K15" s="144" t="s">
        <v>506</v>
      </c>
      <c r="L15" s="163">
        <v>2</v>
      </c>
      <c r="M15" s="163">
        <v>1</v>
      </c>
      <c r="N15" s="163">
        <f t="shared" si="0"/>
        <v>2</v>
      </c>
      <c r="O15" s="163" t="str">
        <f>+IF(N15&lt;5,Hoja4!$A$1,IF(N15&lt;9,Hoja4!$A$2,IF(N15&lt;21,Hoja4!$A$3,Hoja4!$A$4)))</f>
        <v>Bajo</v>
      </c>
      <c r="P15" s="163">
        <v>10</v>
      </c>
      <c r="Q15" s="163">
        <f t="shared" si="1"/>
        <v>20</v>
      </c>
      <c r="R15" s="145" t="str">
        <f>+IF(Q15&lt;21,Hoja4!$D$1,IF(Q15&lt;121,Hoja4!$D$2,IF(Q15&lt;501,Hoja4!$D$3,Hoja4!$D$4)))</f>
        <v>IV</v>
      </c>
      <c r="S15" s="163" t="str">
        <f t="shared" si="2"/>
        <v>ACEPTABLE</v>
      </c>
      <c r="T15" s="163">
        <v>1</v>
      </c>
      <c r="U15" s="163" t="s">
        <v>568</v>
      </c>
      <c r="V15" s="163" t="s">
        <v>692</v>
      </c>
      <c r="W15" s="163"/>
      <c r="X15" s="163"/>
      <c r="Y15" s="163"/>
      <c r="Z15" s="163" t="s">
        <v>690</v>
      </c>
      <c r="AA15" s="163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</row>
    <row r="16" spans="1:76" s="146" customFormat="1" ht="95.25" customHeight="1" x14ac:dyDescent="0.15">
      <c r="A16" s="169" t="s">
        <v>465</v>
      </c>
      <c r="B16" s="308" t="s">
        <v>466</v>
      </c>
      <c r="C16" s="163" t="s">
        <v>546</v>
      </c>
      <c r="D16" s="163" t="s">
        <v>542</v>
      </c>
      <c r="E16" s="163" t="s">
        <v>349</v>
      </c>
      <c r="F16" s="163" t="s">
        <v>448</v>
      </c>
      <c r="G16" s="163" t="s">
        <v>387</v>
      </c>
      <c r="H16" s="163" t="s">
        <v>449</v>
      </c>
      <c r="I16" s="144" t="s">
        <v>506</v>
      </c>
      <c r="J16" s="144" t="s">
        <v>506</v>
      </c>
      <c r="K16" s="144" t="s">
        <v>506</v>
      </c>
      <c r="L16" s="163">
        <v>2</v>
      </c>
      <c r="M16" s="163">
        <v>1</v>
      </c>
      <c r="N16" s="163">
        <f t="shared" si="0"/>
        <v>2</v>
      </c>
      <c r="O16" s="163" t="s">
        <v>170</v>
      </c>
      <c r="P16" s="163">
        <v>10</v>
      </c>
      <c r="Q16" s="163">
        <f t="shared" si="1"/>
        <v>20</v>
      </c>
      <c r="R16" s="145" t="str">
        <f>+IF(Q16&lt;21,Hoja4!$D$1,IF(Q16&lt;121,Hoja4!$D$2,IF(Q16&lt;501,Hoja4!$D$3,Hoja4!$D$4)))</f>
        <v>IV</v>
      </c>
      <c r="S16" s="163" t="str">
        <f t="shared" si="2"/>
        <v>ACEPTABLE</v>
      </c>
      <c r="T16" s="163">
        <v>1</v>
      </c>
      <c r="U16" s="163" t="s">
        <v>567</v>
      </c>
      <c r="V16" s="163" t="s">
        <v>714</v>
      </c>
      <c r="W16" s="163"/>
      <c r="X16" s="163"/>
      <c r="Y16" s="163" t="s">
        <v>717</v>
      </c>
      <c r="Z16" s="163" t="s">
        <v>706</v>
      </c>
      <c r="AA16" s="163"/>
    </row>
    <row r="17" spans="1:27" s="146" customFormat="1" ht="95.25" customHeight="1" x14ac:dyDescent="0.15">
      <c r="A17" s="169" t="s">
        <v>723</v>
      </c>
      <c r="B17" s="309"/>
      <c r="C17" s="148" t="s">
        <v>547</v>
      </c>
      <c r="D17" s="163" t="s">
        <v>542</v>
      </c>
      <c r="E17" s="163" t="s">
        <v>349</v>
      </c>
      <c r="F17" s="163" t="s">
        <v>452</v>
      </c>
      <c r="G17" s="163" t="s">
        <v>201</v>
      </c>
      <c r="H17" s="163" t="s">
        <v>453</v>
      </c>
      <c r="I17" s="144" t="s">
        <v>506</v>
      </c>
      <c r="J17" s="144" t="s">
        <v>506</v>
      </c>
      <c r="K17" s="144" t="s">
        <v>506</v>
      </c>
      <c r="L17" s="163">
        <v>10</v>
      </c>
      <c r="M17" s="163">
        <v>4</v>
      </c>
      <c r="N17" s="163">
        <f t="shared" si="0"/>
        <v>40</v>
      </c>
      <c r="O17" s="163" t="s">
        <v>173</v>
      </c>
      <c r="P17" s="163">
        <v>60</v>
      </c>
      <c r="Q17" s="163">
        <f t="shared" si="1"/>
        <v>2400</v>
      </c>
      <c r="R17" s="143" t="str">
        <f>+IF(Q17&lt;21,Hoja4!$D$1,IF(Q17&lt;121,Hoja4!$D$2,IF(Q17&lt;501,Hoja4!$D$3,Hoja4!$D$4)))</f>
        <v>I</v>
      </c>
      <c r="S17" s="163" t="str">
        <f t="shared" si="2"/>
        <v>NO ACEPTABLE</v>
      </c>
      <c r="T17" s="163">
        <v>1</v>
      </c>
      <c r="U17" s="163" t="s">
        <v>453</v>
      </c>
      <c r="V17" s="163" t="s">
        <v>658</v>
      </c>
      <c r="W17" s="163" t="s">
        <v>673</v>
      </c>
      <c r="X17" s="163"/>
      <c r="Y17" s="163" t="s">
        <v>675</v>
      </c>
      <c r="Z17" s="163" t="s">
        <v>674</v>
      </c>
      <c r="AA17" s="163" t="s">
        <v>454</v>
      </c>
    </row>
    <row r="18" spans="1:27" s="147" customFormat="1" ht="9" x14ac:dyDescent="0.15">
      <c r="A18" s="169"/>
    </row>
    <row r="19" spans="1:27" s="147" customFormat="1" ht="9" x14ac:dyDescent="0.15">
      <c r="A19" s="169"/>
    </row>
    <row r="20" spans="1:27" s="147" customFormat="1" ht="11.25" x14ac:dyDescent="0.15">
      <c r="F20" s="147">
        <v>4</v>
      </c>
      <c r="H20" s="164"/>
    </row>
    <row r="21" spans="1:27" s="147" customFormat="1" ht="11.25" x14ac:dyDescent="0.15">
      <c r="F21" s="147">
        <v>10</v>
      </c>
      <c r="H21" s="164"/>
    </row>
    <row r="22" spans="1:27" s="147" customFormat="1" ht="11.25" x14ac:dyDescent="0.15">
      <c r="F22" s="147">
        <v>1</v>
      </c>
      <c r="H22" s="164"/>
    </row>
    <row r="23" spans="1:27" s="147" customFormat="1" ht="11.25" x14ac:dyDescent="0.15">
      <c r="H23" s="164"/>
    </row>
    <row r="24" spans="1:27" s="147" customFormat="1" ht="9" x14ac:dyDescent="0.15"/>
    <row r="25" spans="1:27" s="147" customFormat="1" ht="9" x14ac:dyDescent="0.15"/>
    <row r="26" spans="1:27" s="147" customFormat="1" ht="9" x14ac:dyDescent="0.15"/>
    <row r="27" spans="1:27" s="147" customFormat="1" ht="9" x14ac:dyDescent="0.15"/>
    <row r="28" spans="1:27" s="147" customFormat="1" ht="9" x14ac:dyDescent="0.15"/>
    <row r="29" spans="1:27" s="147" customFormat="1" ht="9" x14ac:dyDescent="0.15"/>
    <row r="30" spans="1:27" s="147" customFormat="1" ht="9" x14ac:dyDescent="0.15"/>
    <row r="31" spans="1:27" x14ac:dyDescent="0.25">
      <c r="A31" s="7"/>
      <c r="B31" s="7"/>
      <c r="C31" s="7"/>
      <c r="D31" s="7"/>
      <c r="E31" s="7"/>
    </row>
    <row r="32" spans="1:27" x14ac:dyDescent="0.25">
      <c r="A32" s="7"/>
      <c r="B32" s="7"/>
      <c r="C32" s="7"/>
      <c r="D32" s="7"/>
      <c r="E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</sheetData>
  <autoFilter ref="F3:AA14"/>
  <mergeCells count="13">
    <mergeCell ref="B16:B17"/>
    <mergeCell ref="W1:AA2"/>
    <mergeCell ref="A1:A3"/>
    <mergeCell ref="B1:B3"/>
    <mergeCell ref="C1:C3"/>
    <mergeCell ref="D1:D3"/>
    <mergeCell ref="E1:E3"/>
    <mergeCell ref="I1:K2"/>
    <mergeCell ref="S1:S2"/>
    <mergeCell ref="T1:V2"/>
    <mergeCell ref="F1:G2"/>
    <mergeCell ref="H1:H3"/>
    <mergeCell ref="L1:R2"/>
  </mergeCells>
  <pageMargins left="0.7" right="0.7" top="0.75" bottom="0.75" header="0.3" footer="0.3"/>
  <pageSetup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AA341"/>
  <sheetViews>
    <sheetView zoomScale="98" zoomScaleNormal="98" zoomScaleSheetLayoutView="130" workbookViewId="0">
      <pane xSplit="7" ySplit="3" topLeftCell="M12" activePane="bottomRight" state="frozen"/>
      <selection activeCell="R21" sqref="R21"/>
      <selection pane="topRight" activeCell="R21" sqref="R21"/>
      <selection pane="bottomLeft" activeCell="R21" sqref="R21"/>
      <selection pane="bottomRight" activeCell="Y13" sqref="Y13"/>
    </sheetView>
  </sheetViews>
  <sheetFormatPr baseColWidth="10" defaultRowHeight="15" x14ac:dyDescent="0.25"/>
  <cols>
    <col min="1" max="1" width="9.5703125" style="72" customWidth="1"/>
    <col min="2" max="2" width="10.140625" style="72" customWidth="1"/>
    <col min="3" max="3" width="14.140625" style="72" customWidth="1"/>
    <col min="4" max="4" width="11.5703125" style="72" customWidth="1"/>
    <col min="5" max="5" width="6.85546875" style="72" bestFit="1" customWidth="1"/>
    <col min="6" max="6" width="9.7109375" style="7" customWidth="1"/>
    <col min="7" max="7" width="13.140625" style="7" customWidth="1"/>
    <col min="8" max="8" width="15.28515625" style="7" customWidth="1"/>
    <col min="9" max="11" width="4.140625" style="7" customWidth="1"/>
    <col min="12" max="12" width="7.5703125" style="7" customWidth="1"/>
    <col min="13" max="13" width="4.85546875" style="7" customWidth="1"/>
    <col min="14" max="14" width="6.140625" style="7" customWidth="1"/>
    <col min="15" max="15" width="7" style="7" customWidth="1"/>
    <col min="16" max="18" width="4.28515625" style="7" customWidth="1"/>
    <col min="19" max="19" width="12.7109375" style="7" customWidth="1"/>
    <col min="20" max="22" width="7.42578125" style="7" customWidth="1"/>
    <col min="23" max="24" width="6.85546875" style="7" customWidth="1"/>
    <col min="25" max="25" width="12" style="7" customWidth="1"/>
    <col min="26" max="26" width="10.7109375" style="7" customWidth="1"/>
    <col min="27" max="27" width="12.42578125" style="7" customWidth="1"/>
    <col min="28" max="16384" width="11.42578125" style="7"/>
  </cols>
  <sheetData>
    <row r="1" spans="1:27" ht="38.25" customHeight="1" x14ac:dyDescent="0.25">
      <c r="A1" s="297" t="s">
        <v>0</v>
      </c>
      <c r="B1" s="297" t="s">
        <v>1</v>
      </c>
      <c r="C1" s="297" t="s">
        <v>2</v>
      </c>
      <c r="D1" s="297" t="s">
        <v>3</v>
      </c>
      <c r="E1" s="304" t="s">
        <v>342</v>
      </c>
      <c r="F1" s="298" t="s">
        <v>501</v>
      </c>
      <c r="G1" s="300"/>
      <c r="H1" s="304" t="s">
        <v>341</v>
      </c>
      <c r="I1" s="298" t="s">
        <v>343</v>
      </c>
      <c r="J1" s="299"/>
      <c r="K1" s="300"/>
      <c r="L1" s="310" t="s">
        <v>344</v>
      </c>
      <c r="M1" s="310"/>
      <c r="N1" s="310"/>
      <c r="O1" s="310"/>
      <c r="P1" s="310"/>
      <c r="Q1" s="310"/>
      <c r="R1" s="310"/>
      <c r="S1" s="306" t="s">
        <v>663</v>
      </c>
      <c r="T1" s="298" t="s">
        <v>237</v>
      </c>
      <c r="U1" s="299"/>
      <c r="V1" s="300"/>
      <c r="W1" s="298" t="s">
        <v>345</v>
      </c>
      <c r="X1" s="299"/>
      <c r="Y1" s="299"/>
      <c r="Z1" s="299"/>
      <c r="AA1" s="300"/>
    </row>
    <row r="2" spans="1:27" ht="19.5" customHeight="1" x14ac:dyDescent="0.25">
      <c r="A2" s="297"/>
      <c r="B2" s="297"/>
      <c r="C2" s="297"/>
      <c r="D2" s="297"/>
      <c r="E2" s="304"/>
      <c r="F2" s="301"/>
      <c r="G2" s="303"/>
      <c r="H2" s="304"/>
      <c r="I2" s="301"/>
      <c r="J2" s="302"/>
      <c r="K2" s="303"/>
      <c r="L2" s="310"/>
      <c r="M2" s="310"/>
      <c r="N2" s="310"/>
      <c r="O2" s="310"/>
      <c r="P2" s="310"/>
      <c r="Q2" s="310"/>
      <c r="R2" s="310"/>
      <c r="S2" s="307"/>
      <c r="T2" s="301"/>
      <c r="U2" s="302"/>
      <c r="V2" s="303"/>
      <c r="W2" s="301"/>
      <c r="X2" s="302"/>
      <c r="Y2" s="302"/>
      <c r="Z2" s="302"/>
      <c r="AA2" s="303"/>
    </row>
    <row r="3" spans="1:27" ht="75.75" customHeight="1" x14ac:dyDescent="0.25">
      <c r="A3" s="297"/>
      <c r="B3" s="297"/>
      <c r="C3" s="297"/>
      <c r="D3" s="297"/>
      <c r="E3" s="304"/>
      <c r="F3" s="170" t="s">
        <v>502</v>
      </c>
      <c r="G3" s="170" t="s">
        <v>5</v>
      </c>
      <c r="H3" s="304"/>
      <c r="I3" s="170" t="s">
        <v>7</v>
      </c>
      <c r="J3" s="170" t="s">
        <v>145</v>
      </c>
      <c r="K3" s="171" t="s">
        <v>144</v>
      </c>
      <c r="L3" s="185" t="s">
        <v>507</v>
      </c>
      <c r="M3" s="185" t="s">
        <v>508</v>
      </c>
      <c r="N3" s="185" t="s">
        <v>659</v>
      </c>
      <c r="O3" s="185" t="s">
        <v>660</v>
      </c>
      <c r="P3" s="185" t="s">
        <v>140</v>
      </c>
      <c r="Q3" s="185" t="s">
        <v>661</v>
      </c>
      <c r="R3" s="185" t="s">
        <v>346</v>
      </c>
      <c r="S3" s="185" t="s">
        <v>10</v>
      </c>
      <c r="T3" s="185" t="s">
        <v>569</v>
      </c>
      <c r="U3" s="185" t="s">
        <v>509</v>
      </c>
      <c r="V3" s="185" t="s">
        <v>662</v>
      </c>
      <c r="W3" s="170" t="s">
        <v>11</v>
      </c>
      <c r="X3" s="170" t="s">
        <v>12</v>
      </c>
      <c r="Y3" s="170" t="s">
        <v>510</v>
      </c>
      <c r="Z3" s="170" t="s">
        <v>511</v>
      </c>
      <c r="AA3" s="170" t="s">
        <v>512</v>
      </c>
    </row>
    <row r="4" spans="1:27" s="142" customFormat="1" ht="78.75" customHeight="1" x14ac:dyDescent="0.15">
      <c r="A4" s="169" t="s">
        <v>548</v>
      </c>
      <c r="B4" s="169" t="s">
        <v>421</v>
      </c>
      <c r="C4" s="163" t="s">
        <v>436</v>
      </c>
      <c r="D4" s="163" t="s">
        <v>513</v>
      </c>
      <c r="E4" s="163" t="s">
        <v>350</v>
      </c>
      <c r="F4" s="163" t="s">
        <v>503</v>
      </c>
      <c r="G4" s="163" t="s">
        <v>504</v>
      </c>
      <c r="H4" s="163" t="s">
        <v>352</v>
      </c>
      <c r="I4" s="144" t="s">
        <v>506</v>
      </c>
      <c r="J4" s="144" t="s">
        <v>506</v>
      </c>
      <c r="K4" s="144" t="s">
        <v>506</v>
      </c>
      <c r="L4" s="163">
        <v>2</v>
      </c>
      <c r="M4" s="163">
        <v>3</v>
      </c>
      <c r="N4" s="163">
        <f t="shared" ref="N4:N13" si="0">+L4*M4</f>
        <v>6</v>
      </c>
      <c r="O4" s="163" t="str">
        <f>+IF(N4&lt;5,Hoja4!$A$1,IF(N4&lt;9,Hoja4!$A$2,IF(N4&lt;21,Hoja4!$A$3,Hoja4!$A$4)))</f>
        <v>Medio</v>
      </c>
      <c r="P4" s="163">
        <v>10</v>
      </c>
      <c r="Q4" s="163">
        <f t="shared" ref="Q4:Q13" si="1">+P4*N4</f>
        <v>60</v>
      </c>
      <c r="R4" s="145" t="str">
        <f>+IF(Q4&lt;21,Hoja4!$D$1,IF(Q4&lt;121,Hoja4!$D$2,IF(Q4&lt;501,Hoja4!$D$3,Hoja4!$D$4)))</f>
        <v>III</v>
      </c>
      <c r="S4" s="163" t="str">
        <f t="shared" ref="S4:S13" si="2">IF(AND(Q4&lt;=20),"ACEPTABLE",IF(AND(Q4&gt;=40,Q4&lt;120),"ACEPTABLE",IF(AND(Q4&gt;=150,Q4&lt;500),"NO ACEPTABLE O ACEPTABLE CON CONTROL",IF(AND(Q4&gt;=600,Q4&lt;=4000),"NO ACEPTABLE"))))</f>
        <v>ACEPTABLE</v>
      </c>
      <c r="T4" s="163">
        <v>1</v>
      </c>
      <c r="U4" s="163" t="s">
        <v>515</v>
      </c>
      <c r="V4" s="163" t="s">
        <v>679</v>
      </c>
      <c r="X4" s="163"/>
      <c r="Y4" s="163" t="s">
        <v>698</v>
      </c>
      <c r="Z4" s="163" t="s">
        <v>699</v>
      </c>
      <c r="AA4" s="163"/>
    </row>
    <row r="5" spans="1:27" s="142" customFormat="1" ht="108.75" customHeight="1" x14ac:dyDescent="0.15">
      <c r="A5" s="169" t="s">
        <v>548</v>
      </c>
      <c r="B5" s="169" t="s">
        <v>421</v>
      </c>
      <c r="C5" s="163" t="s">
        <v>438</v>
      </c>
      <c r="D5" s="163" t="s">
        <v>550</v>
      </c>
      <c r="E5" s="163" t="s">
        <v>350</v>
      </c>
      <c r="F5" s="163" t="s">
        <v>355</v>
      </c>
      <c r="G5" s="163" t="s">
        <v>504</v>
      </c>
      <c r="H5" s="163" t="s">
        <v>356</v>
      </c>
      <c r="I5" s="144" t="s">
        <v>506</v>
      </c>
      <c r="J5" s="144" t="s">
        <v>506</v>
      </c>
      <c r="K5" s="144" t="s">
        <v>506</v>
      </c>
      <c r="L5" s="163">
        <v>2</v>
      </c>
      <c r="M5" s="163">
        <v>3</v>
      </c>
      <c r="N5" s="163">
        <f t="shared" si="0"/>
        <v>6</v>
      </c>
      <c r="O5" s="163" t="str">
        <f>+IF(N5&lt;5,Hoja4!$A$1,IF(N5&lt;9,Hoja4!$A$2,IF(N5&lt;21,Hoja4!$A$3,Hoja4!$A$4)))</f>
        <v>Medio</v>
      </c>
      <c r="P5" s="163">
        <v>10</v>
      </c>
      <c r="Q5" s="163">
        <f t="shared" si="1"/>
        <v>60</v>
      </c>
      <c r="R5" s="145" t="str">
        <f>+IF(Q5&lt;21,Hoja4!$D$1,IF(Q5&lt;121,Hoja4!$D$2,IF(Q5&lt;501,Hoja4!$D$3,Hoja4!$D$4)))</f>
        <v>III</v>
      </c>
      <c r="S5" s="163" t="str">
        <f t="shared" si="2"/>
        <v>ACEPTABLE</v>
      </c>
      <c r="T5" s="163">
        <v>1</v>
      </c>
      <c r="U5" s="163" t="s">
        <v>515</v>
      </c>
      <c r="V5" s="163" t="s">
        <v>679</v>
      </c>
      <c r="W5" s="163"/>
      <c r="X5" s="163"/>
      <c r="Y5" s="163" t="s">
        <v>698</v>
      </c>
      <c r="Z5" s="163" t="s">
        <v>700</v>
      </c>
      <c r="AA5" s="163"/>
    </row>
    <row r="6" spans="1:27" s="142" customFormat="1" ht="88.5" customHeight="1" x14ac:dyDescent="0.15">
      <c r="A6" s="169" t="s">
        <v>548</v>
      </c>
      <c r="B6" s="169" t="s">
        <v>421</v>
      </c>
      <c r="C6" s="163" t="s">
        <v>694</v>
      </c>
      <c r="D6" s="163" t="s">
        <v>521</v>
      </c>
      <c r="E6" s="163" t="s">
        <v>350</v>
      </c>
      <c r="F6" s="163" t="s">
        <v>517</v>
      </c>
      <c r="G6" s="163" t="s">
        <v>523</v>
      </c>
      <c r="H6" s="163" t="s">
        <v>362</v>
      </c>
      <c r="I6" s="144" t="s">
        <v>506</v>
      </c>
      <c r="J6" s="144" t="s">
        <v>506</v>
      </c>
      <c r="K6" s="144" t="s">
        <v>506</v>
      </c>
      <c r="L6" s="163">
        <v>2</v>
      </c>
      <c r="M6" s="163">
        <v>3</v>
      </c>
      <c r="N6" s="163">
        <f t="shared" si="0"/>
        <v>6</v>
      </c>
      <c r="O6" s="163" t="str">
        <f>+IF(N6&lt;5,Hoja4!$A$1,IF(N6&lt;9,Hoja4!$A$2,IF(N6&lt;21,Hoja4!$A$3,Hoja4!$A$4)))</f>
        <v>Medio</v>
      </c>
      <c r="P6" s="163">
        <v>10</v>
      </c>
      <c r="Q6" s="163">
        <f t="shared" si="1"/>
        <v>60</v>
      </c>
      <c r="R6" s="145" t="str">
        <f>+IF(Q6&lt;21,Hoja4!$D$1,IF(Q6&lt;121,Hoja4!$D$2,IF(Q6&lt;501,Hoja4!$D$3,Hoja4!$D$4)))</f>
        <v>III</v>
      </c>
      <c r="S6" s="163" t="str">
        <f t="shared" si="2"/>
        <v>ACEPTABLE</v>
      </c>
      <c r="T6" s="163">
        <v>1</v>
      </c>
      <c r="U6" s="163" t="s">
        <v>543</v>
      </c>
      <c r="V6" s="163" t="s">
        <v>702</v>
      </c>
      <c r="Y6" s="163"/>
      <c r="Z6" s="163" t="s">
        <v>686</v>
      </c>
      <c r="AA6" s="163"/>
    </row>
    <row r="7" spans="1:27" s="142" customFormat="1" ht="90.75" customHeight="1" x14ac:dyDescent="0.15">
      <c r="A7" s="169" t="s">
        <v>548</v>
      </c>
      <c r="B7" s="169" t="s">
        <v>421</v>
      </c>
      <c r="C7" s="163" t="s">
        <v>720</v>
      </c>
      <c r="D7" s="163" t="s">
        <v>721</v>
      </c>
      <c r="E7" s="163" t="s">
        <v>350</v>
      </c>
      <c r="F7" s="163" t="s">
        <v>365</v>
      </c>
      <c r="G7" s="163" t="s">
        <v>364</v>
      </c>
      <c r="H7" s="163" t="s">
        <v>360</v>
      </c>
      <c r="I7" s="144" t="s">
        <v>506</v>
      </c>
      <c r="J7" s="144" t="s">
        <v>506</v>
      </c>
      <c r="K7" s="144" t="s">
        <v>506</v>
      </c>
      <c r="L7" s="163">
        <v>2</v>
      </c>
      <c r="M7" s="163">
        <v>2</v>
      </c>
      <c r="N7" s="163">
        <f t="shared" si="0"/>
        <v>4</v>
      </c>
      <c r="O7" s="163" t="str">
        <f>+IF(N7&lt;5,Hoja4!$A$1,IF(N7&lt;9,Hoja4!$A$2,IF(N7&lt;21,Hoja4!$A$3,Hoja4!$A$4)))</f>
        <v>Bajo</v>
      </c>
      <c r="P7" s="163">
        <v>25</v>
      </c>
      <c r="Q7" s="163">
        <f t="shared" si="1"/>
        <v>100</v>
      </c>
      <c r="R7" s="145" t="str">
        <f>+IF(Q7&lt;21,Hoja4!$D$1,IF(Q7&lt;121,Hoja4!$D$2,IF(Q7&lt;501,Hoja4!$D$3,Hoja4!$D$4)))</f>
        <v>III</v>
      </c>
      <c r="S7" s="163" t="str">
        <f t="shared" si="2"/>
        <v>ACEPTABLE</v>
      </c>
      <c r="T7" s="163">
        <v>1</v>
      </c>
      <c r="U7" s="163" t="s">
        <v>544</v>
      </c>
      <c r="V7" s="163" t="s">
        <v>683</v>
      </c>
      <c r="W7" s="163"/>
      <c r="X7" s="163"/>
      <c r="Y7" s="163" t="s">
        <v>672</v>
      </c>
      <c r="Z7" s="163" t="s">
        <v>682</v>
      </c>
      <c r="AA7" s="163"/>
    </row>
    <row r="8" spans="1:27" s="142" customFormat="1" ht="36" x14ac:dyDescent="0.15">
      <c r="A8" s="169" t="s">
        <v>548</v>
      </c>
      <c r="B8" s="169" t="s">
        <v>421</v>
      </c>
      <c r="C8" s="163" t="s">
        <v>719</v>
      </c>
      <c r="D8" s="163" t="s">
        <v>530</v>
      </c>
      <c r="E8" s="163" t="s">
        <v>350</v>
      </c>
      <c r="F8" s="163" t="s">
        <v>532</v>
      </c>
      <c r="G8" s="163" t="s">
        <v>490</v>
      </c>
      <c r="H8" s="163" t="s">
        <v>372</v>
      </c>
      <c r="I8" s="144" t="s">
        <v>506</v>
      </c>
      <c r="J8" s="144" t="s">
        <v>506</v>
      </c>
      <c r="K8" s="144" t="s">
        <v>506</v>
      </c>
      <c r="L8" s="163">
        <v>6</v>
      </c>
      <c r="M8" s="163">
        <v>1</v>
      </c>
      <c r="N8" s="163">
        <f t="shared" si="0"/>
        <v>6</v>
      </c>
      <c r="O8" s="163" t="str">
        <f>+IF(N8&lt;5,Hoja4!$A$1,IF(N8&lt;9,Hoja4!$A$2,IF(N8&lt;21,Hoja4!$A$3,Hoja4!$A$4)))</f>
        <v>Medio</v>
      </c>
      <c r="P8" s="163">
        <v>10</v>
      </c>
      <c r="Q8" s="163">
        <f t="shared" si="1"/>
        <v>60</v>
      </c>
      <c r="R8" s="145" t="str">
        <f>+IF(Q8&lt;21,Hoja4!$D$1,IF(Q8&lt;121,Hoja4!$D$2,IF(Q8&lt;501,Hoja4!$D$3,Hoja4!$D$4)))</f>
        <v>III</v>
      </c>
      <c r="S8" s="163" t="str">
        <f t="shared" si="2"/>
        <v>ACEPTABLE</v>
      </c>
      <c r="T8" s="163">
        <v>1</v>
      </c>
      <c r="U8" s="163" t="s">
        <v>665</v>
      </c>
      <c r="V8" s="163" t="s">
        <v>689</v>
      </c>
      <c r="W8" s="163"/>
      <c r="X8" s="163"/>
      <c r="Y8" s="163" t="s">
        <v>456</v>
      </c>
      <c r="Z8" s="163" t="s">
        <v>378</v>
      </c>
      <c r="AA8" s="163"/>
    </row>
    <row r="9" spans="1:27" s="142" customFormat="1" ht="75" customHeight="1" x14ac:dyDescent="0.15">
      <c r="A9" s="169" t="s">
        <v>548</v>
      </c>
      <c r="B9" s="169" t="s">
        <v>421</v>
      </c>
      <c r="C9" s="163" t="s">
        <v>718</v>
      </c>
      <c r="D9" s="163" t="s">
        <v>534</v>
      </c>
      <c r="E9" s="163" t="s">
        <v>349</v>
      </c>
      <c r="F9" s="163" t="s">
        <v>384</v>
      </c>
      <c r="G9" s="163" t="s">
        <v>383</v>
      </c>
      <c r="H9" s="163" t="s">
        <v>453</v>
      </c>
      <c r="I9" s="144" t="s">
        <v>506</v>
      </c>
      <c r="J9" s="144" t="s">
        <v>506</v>
      </c>
      <c r="K9" s="144" t="s">
        <v>506</v>
      </c>
      <c r="L9" s="163">
        <v>2</v>
      </c>
      <c r="M9" s="163">
        <v>1</v>
      </c>
      <c r="N9" s="163">
        <f t="shared" si="0"/>
        <v>2</v>
      </c>
      <c r="O9" s="163" t="str">
        <f>+IF(N9&lt;5,Hoja4!$A$1,IF(N9&lt;9,Hoja4!$A$2,IF(N9&lt;21,Hoja4!$A$3,Hoja4!$A$4)))</f>
        <v>Bajo</v>
      </c>
      <c r="P9" s="163">
        <v>10</v>
      </c>
      <c r="Q9" s="163">
        <f t="shared" si="1"/>
        <v>20</v>
      </c>
      <c r="R9" s="145" t="str">
        <f>+IF(Q9&lt;21,Hoja4!$D$1,IF(Q9&lt;121,Hoja4!$D$2,IF(Q9&lt;501,Hoja4!$D$3,Hoja4!$D$4)))</f>
        <v>IV</v>
      </c>
      <c r="S9" s="163" t="str">
        <f t="shared" si="2"/>
        <v>ACEPTABLE</v>
      </c>
      <c r="T9" s="163">
        <v>1</v>
      </c>
      <c r="U9" s="163" t="s">
        <v>562</v>
      </c>
      <c r="V9" s="163" t="s">
        <v>657</v>
      </c>
      <c r="W9" s="163"/>
      <c r="X9" s="163"/>
      <c r="Y9" s="163"/>
      <c r="Z9" s="163" t="s">
        <v>695</v>
      </c>
      <c r="AA9" s="163"/>
    </row>
    <row r="10" spans="1:27" s="142" customFormat="1" ht="63" x14ac:dyDescent="0.15">
      <c r="A10" s="169" t="s">
        <v>548</v>
      </c>
      <c r="B10" s="169" t="s">
        <v>421</v>
      </c>
      <c r="C10" s="163" t="s">
        <v>469</v>
      </c>
      <c r="D10" s="163" t="s">
        <v>536</v>
      </c>
      <c r="E10" s="163" t="s">
        <v>350</v>
      </c>
      <c r="F10" s="163" t="s">
        <v>388</v>
      </c>
      <c r="G10" s="163" t="s">
        <v>387</v>
      </c>
      <c r="H10" s="163" t="s">
        <v>389</v>
      </c>
      <c r="I10" s="144" t="s">
        <v>506</v>
      </c>
      <c r="J10" s="144" t="s">
        <v>506</v>
      </c>
      <c r="K10" s="144" t="s">
        <v>506</v>
      </c>
      <c r="L10" s="163">
        <v>2</v>
      </c>
      <c r="M10" s="163">
        <v>2</v>
      </c>
      <c r="N10" s="163">
        <f t="shared" si="0"/>
        <v>4</v>
      </c>
      <c r="O10" s="163" t="str">
        <f>+IF(N10&lt;5,Hoja4!$A$1,IF(N10&lt;9,Hoja4!$A$2,IF(N10&lt;21,Hoja4!$A$3,Hoja4!$A$4)))</f>
        <v>Bajo</v>
      </c>
      <c r="P10" s="163">
        <v>10</v>
      </c>
      <c r="Q10" s="163">
        <f t="shared" si="1"/>
        <v>40</v>
      </c>
      <c r="R10" s="145" t="str">
        <f>+IF(Q10&lt;21,Hoja4!$D$1,IF(Q10&lt;121,Hoja4!$D$2,IF(Q10&lt;501,Hoja4!$D$3,Hoja4!$D$4)))</f>
        <v>III</v>
      </c>
      <c r="S10" s="163" t="str">
        <f t="shared" si="2"/>
        <v>ACEPTABLE</v>
      </c>
      <c r="T10" s="163">
        <v>1</v>
      </c>
      <c r="U10" s="163" t="s">
        <v>515</v>
      </c>
      <c r="V10" s="163" t="s">
        <v>692</v>
      </c>
      <c r="W10" s="163"/>
      <c r="X10" s="163"/>
      <c r="Y10" s="163"/>
      <c r="Z10" s="163" t="s">
        <v>690</v>
      </c>
      <c r="AA10" s="163"/>
    </row>
    <row r="11" spans="1:27" s="142" customFormat="1" ht="91.5" customHeight="1" x14ac:dyDescent="0.15">
      <c r="A11" s="169" t="s">
        <v>548</v>
      </c>
      <c r="B11" s="169" t="s">
        <v>421</v>
      </c>
      <c r="C11" s="163" t="s">
        <v>435</v>
      </c>
      <c r="D11" s="163" t="s">
        <v>538</v>
      </c>
      <c r="E11" s="163" t="s">
        <v>349</v>
      </c>
      <c r="F11" s="163" t="s">
        <v>391</v>
      </c>
      <c r="G11" s="163" t="s">
        <v>390</v>
      </c>
      <c r="H11" s="163" t="s">
        <v>392</v>
      </c>
      <c r="I11" s="144" t="s">
        <v>506</v>
      </c>
      <c r="J11" s="144" t="s">
        <v>506</v>
      </c>
      <c r="K11" s="144" t="s">
        <v>506</v>
      </c>
      <c r="L11" s="163">
        <v>6</v>
      </c>
      <c r="M11" s="163">
        <v>1</v>
      </c>
      <c r="N11" s="163">
        <f t="shared" si="0"/>
        <v>6</v>
      </c>
      <c r="O11" s="163" t="str">
        <f>+IF(N11&lt;5,Hoja4!$A$1,IF(N11&lt;9,Hoja4!$A$2,IF(N11&lt;21,Hoja4!$A$3,Hoja4!$A$4)))</f>
        <v>Medio</v>
      </c>
      <c r="P11" s="163">
        <v>10</v>
      </c>
      <c r="Q11" s="163">
        <f t="shared" si="1"/>
        <v>60</v>
      </c>
      <c r="R11" s="145" t="str">
        <f>+IF(Q11&lt;21,Hoja4!$D$1,IF(Q11&lt;121,Hoja4!$D$2,IF(Q11&lt;501,Hoja4!$D$3,Hoja4!$D$4)))</f>
        <v>III</v>
      </c>
      <c r="S11" s="163" t="str">
        <f t="shared" si="2"/>
        <v>ACEPTABLE</v>
      </c>
      <c r="T11" s="163">
        <v>1</v>
      </c>
      <c r="U11" s="163" t="s">
        <v>664</v>
      </c>
      <c r="V11" s="163" t="s">
        <v>714</v>
      </c>
      <c r="W11" s="163"/>
      <c r="X11" s="163"/>
      <c r="Y11" s="163" t="s">
        <v>717</v>
      </c>
      <c r="Z11" s="163" t="s">
        <v>706</v>
      </c>
      <c r="AA11" s="163"/>
    </row>
    <row r="12" spans="1:27" s="142" customFormat="1" ht="76.5" customHeight="1" x14ac:dyDescent="0.15">
      <c r="A12" s="169" t="s">
        <v>548</v>
      </c>
      <c r="B12" s="169" t="s">
        <v>421</v>
      </c>
      <c r="C12" s="163" t="s">
        <v>426</v>
      </c>
      <c r="D12" s="163" t="s">
        <v>539</v>
      </c>
      <c r="E12" s="163" t="s">
        <v>349</v>
      </c>
      <c r="F12" s="163" t="s">
        <v>398</v>
      </c>
      <c r="G12" s="163" t="s">
        <v>397</v>
      </c>
      <c r="H12" s="163" t="s">
        <v>399</v>
      </c>
      <c r="I12" s="144" t="s">
        <v>506</v>
      </c>
      <c r="J12" s="144" t="s">
        <v>506</v>
      </c>
      <c r="K12" s="144" t="s">
        <v>506</v>
      </c>
      <c r="L12" s="163">
        <v>2</v>
      </c>
      <c r="M12" s="163">
        <v>1</v>
      </c>
      <c r="N12" s="163">
        <f t="shared" si="0"/>
        <v>2</v>
      </c>
      <c r="O12" s="163" t="str">
        <f>+IF(N12&lt;5,Hoja4!$A$1,IF(N12&lt;9,Hoja4!$A$2,IF(N12&lt;21,Hoja4!$A$3,Hoja4!$A$4)))</f>
        <v>Bajo</v>
      </c>
      <c r="P12" s="163">
        <v>10</v>
      </c>
      <c r="Q12" s="163">
        <f t="shared" si="1"/>
        <v>20</v>
      </c>
      <c r="R12" s="145" t="str">
        <f>+IF(Q12&lt;21,Hoja4!$D$1,IF(Q12&lt;121,Hoja4!$D$2,IF(Q12&lt;501,Hoja4!$D$3,Hoja4!$D$4)))</f>
        <v>IV</v>
      </c>
      <c r="S12" s="163" t="str">
        <f t="shared" si="2"/>
        <v>ACEPTABLE</v>
      </c>
      <c r="T12" s="163">
        <v>1</v>
      </c>
      <c r="U12" s="163" t="s">
        <v>646</v>
      </c>
      <c r="V12" s="163" t="s">
        <v>658</v>
      </c>
      <c r="W12" s="163" t="s">
        <v>673</v>
      </c>
      <c r="X12" s="163"/>
      <c r="Y12" s="163" t="s">
        <v>675</v>
      </c>
      <c r="Z12" s="163" t="s">
        <v>674</v>
      </c>
      <c r="AA12" s="163"/>
    </row>
    <row r="13" spans="1:27" s="146" customFormat="1" ht="95.25" customHeight="1" x14ac:dyDescent="0.15">
      <c r="A13" s="149" t="s">
        <v>549</v>
      </c>
      <c r="B13" s="148" t="s">
        <v>468</v>
      </c>
      <c r="C13" s="148" t="s">
        <v>469</v>
      </c>
      <c r="D13" s="163" t="s">
        <v>542</v>
      </c>
      <c r="E13" s="163" t="s">
        <v>349</v>
      </c>
      <c r="F13" s="163" t="s">
        <v>452</v>
      </c>
      <c r="G13" s="163" t="s">
        <v>201</v>
      </c>
      <c r="H13" s="163" t="s">
        <v>453</v>
      </c>
      <c r="I13" s="144" t="s">
        <v>506</v>
      </c>
      <c r="J13" s="144" t="s">
        <v>506</v>
      </c>
      <c r="K13" s="144" t="s">
        <v>506</v>
      </c>
      <c r="L13" s="163">
        <v>10</v>
      </c>
      <c r="M13" s="163">
        <v>4</v>
      </c>
      <c r="N13" s="163">
        <f t="shared" si="0"/>
        <v>40</v>
      </c>
      <c r="O13" s="163" t="s">
        <v>173</v>
      </c>
      <c r="P13" s="163">
        <v>60</v>
      </c>
      <c r="Q13" s="163">
        <f t="shared" si="1"/>
        <v>2400</v>
      </c>
      <c r="R13" s="143" t="str">
        <f>+IF(Q13&lt;21,Hoja4!$D$1,IF(Q13&lt;121,Hoja4!$D$2,IF(Q13&lt;501,Hoja4!$D$3,Hoja4!$D$4)))</f>
        <v>I</v>
      </c>
      <c r="S13" s="163" t="str">
        <f t="shared" si="2"/>
        <v>NO ACEPTABLE</v>
      </c>
      <c r="T13" s="163">
        <v>1</v>
      </c>
      <c r="U13" s="163" t="s">
        <v>453</v>
      </c>
      <c r="V13" s="163" t="s">
        <v>658</v>
      </c>
      <c r="W13" s="163" t="s">
        <v>673</v>
      </c>
      <c r="X13" s="163"/>
      <c r="Y13" s="163" t="s">
        <v>675</v>
      </c>
      <c r="Z13" s="163" t="s">
        <v>674</v>
      </c>
      <c r="AA13" s="163" t="s">
        <v>454</v>
      </c>
    </row>
    <row r="14" spans="1:27" s="147" customFormat="1" ht="9" x14ac:dyDescent="0.15"/>
    <row r="15" spans="1:27" s="147" customFormat="1" ht="9" x14ac:dyDescent="0.15"/>
    <row r="16" spans="1:27" s="147" customFormat="1" ht="11.25" x14ac:dyDescent="0.15">
      <c r="H16" s="164"/>
    </row>
    <row r="17" spans="1:8" s="147" customFormat="1" ht="11.25" x14ac:dyDescent="0.15">
      <c r="H17" s="164"/>
    </row>
    <row r="18" spans="1:8" s="147" customFormat="1" ht="11.25" x14ac:dyDescent="0.15">
      <c r="H18" s="164"/>
    </row>
    <row r="19" spans="1:8" s="147" customFormat="1" ht="11.25" x14ac:dyDescent="0.15">
      <c r="H19" s="164"/>
    </row>
    <row r="20" spans="1:8" s="147" customFormat="1" ht="9" x14ac:dyDescent="0.15"/>
    <row r="21" spans="1:8" s="147" customFormat="1" ht="9" x14ac:dyDescent="0.15"/>
    <row r="22" spans="1:8" s="147" customFormat="1" ht="9" x14ac:dyDescent="0.15"/>
    <row r="23" spans="1:8" s="147" customFormat="1" ht="9" x14ac:dyDescent="0.15"/>
    <row r="24" spans="1:8" s="147" customFormat="1" ht="9" x14ac:dyDescent="0.15"/>
    <row r="25" spans="1:8" s="147" customFormat="1" ht="9" x14ac:dyDescent="0.15"/>
    <row r="26" spans="1:8" s="147" customFormat="1" ht="9" x14ac:dyDescent="0.15"/>
    <row r="27" spans="1:8" x14ac:dyDescent="0.25">
      <c r="A27" s="7"/>
      <c r="B27" s="7"/>
      <c r="C27" s="7"/>
      <c r="D27" s="7"/>
      <c r="E27" s="7"/>
    </row>
    <row r="28" spans="1:8" x14ac:dyDescent="0.25">
      <c r="A28" s="7"/>
      <c r="B28" s="7"/>
      <c r="C28" s="7"/>
      <c r="D28" s="7"/>
      <c r="E28" s="7"/>
    </row>
    <row r="29" spans="1:8" x14ac:dyDescent="0.25">
      <c r="A29" s="7"/>
      <c r="B29" s="7"/>
      <c r="C29" s="7"/>
      <c r="D29" s="7"/>
      <c r="E29" s="7"/>
    </row>
    <row r="30" spans="1:8" x14ac:dyDescent="0.25">
      <c r="A30" s="7"/>
      <c r="B30" s="7"/>
      <c r="C30" s="7"/>
      <c r="D30" s="7"/>
      <c r="E30" s="7"/>
    </row>
    <row r="31" spans="1:8" x14ac:dyDescent="0.25">
      <c r="A31" s="7"/>
      <c r="B31" s="7"/>
      <c r="C31" s="7"/>
      <c r="D31" s="7"/>
      <c r="E31" s="7"/>
    </row>
    <row r="32" spans="1:8" x14ac:dyDescent="0.25">
      <c r="A32" s="7"/>
      <c r="B32" s="7"/>
      <c r="C32" s="7"/>
      <c r="D32" s="7"/>
      <c r="E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</sheetData>
  <autoFilter ref="F3:AA12"/>
  <mergeCells count="12">
    <mergeCell ref="T1:V2"/>
    <mergeCell ref="W1:AA2"/>
    <mergeCell ref="A1:A3"/>
    <mergeCell ref="B1:B3"/>
    <mergeCell ref="C1:C3"/>
    <mergeCell ref="D1:D3"/>
    <mergeCell ref="E1:E3"/>
    <mergeCell ref="F1:G2"/>
    <mergeCell ref="H1:H3"/>
    <mergeCell ref="I1:K2"/>
    <mergeCell ref="L1:R2"/>
    <mergeCell ref="S1:S2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AA340"/>
  <sheetViews>
    <sheetView zoomScale="98" zoomScaleNormal="98" zoomScaleSheetLayoutView="130" workbookViewId="0">
      <pane xSplit="7" ySplit="3" topLeftCell="H4" activePane="bottomRight" state="frozen"/>
      <selection activeCell="R21" sqref="R21"/>
      <selection pane="topRight" activeCell="R21" sqref="R21"/>
      <selection pane="bottomLeft" activeCell="R21" sqref="R21"/>
      <selection pane="bottomRight" activeCell="H1" sqref="H1:H3"/>
    </sheetView>
  </sheetViews>
  <sheetFormatPr baseColWidth="10" defaultRowHeight="15" x14ac:dyDescent="0.25"/>
  <cols>
    <col min="1" max="1" width="9.5703125" style="72" customWidth="1"/>
    <col min="2" max="2" width="10.140625" style="72" customWidth="1"/>
    <col min="3" max="3" width="12.7109375" style="72" customWidth="1"/>
    <col min="4" max="4" width="11.5703125" style="72" customWidth="1"/>
    <col min="5" max="5" width="6.85546875" style="72" bestFit="1" customWidth="1"/>
    <col min="6" max="6" width="9.7109375" style="7" customWidth="1"/>
    <col min="7" max="7" width="13.140625" style="7" customWidth="1"/>
    <col min="8" max="8" width="15.28515625" style="7" customWidth="1"/>
    <col min="9" max="11" width="4.140625" style="7" customWidth="1"/>
    <col min="12" max="12" width="7.5703125" style="7" customWidth="1"/>
    <col min="13" max="13" width="4.85546875" style="7" customWidth="1"/>
    <col min="14" max="14" width="6.140625" style="7" customWidth="1"/>
    <col min="15" max="15" width="7" style="7" customWidth="1"/>
    <col min="16" max="18" width="4.28515625" style="7" customWidth="1"/>
    <col min="19" max="19" width="12.7109375" style="7" customWidth="1"/>
    <col min="20" max="22" width="7.42578125" style="7" customWidth="1"/>
    <col min="23" max="24" width="6.85546875" style="7" customWidth="1"/>
    <col min="25" max="25" width="12" style="7" customWidth="1"/>
    <col min="26" max="26" width="10.7109375" style="7" customWidth="1"/>
    <col min="27" max="27" width="12.42578125" style="7" customWidth="1"/>
    <col min="28" max="16384" width="11.42578125" style="7"/>
  </cols>
  <sheetData>
    <row r="1" spans="1:27" ht="38.25" customHeight="1" x14ac:dyDescent="0.25">
      <c r="A1" s="297" t="s">
        <v>0</v>
      </c>
      <c r="B1" s="297" t="s">
        <v>1</v>
      </c>
      <c r="C1" s="297" t="s">
        <v>2</v>
      </c>
      <c r="D1" s="297" t="s">
        <v>3</v>
      </c>
      <c r="E1" s="304" t="s">
        <v>342</v>
      </c>
      <c r="F1" s="298" t="s">
        <v>501</v>
      </c>
      <c r="G1" s="300"/>
      <c r="H1" s="304" t="s">
        <v>341</v>
      </c>
      <c r="I1" s="298" t="s">
        <v>343</v>
      </c>
      <c r="J1" s="299"/>
      <c r="K1" s="300"/>
      <c r="L1" s="311" t="s">
        <v>344</v>
      </c>
      <c r="M1" s="311"/>
      <c r="N1" s="311"/>
      <c r="O1" s="311"/>
      <c r="P1" s="311"/>
      <c r="Q1" s="311"/>
      <c r="R1" s="311"/>
      <c r="S1" s="306" t="s">
        <v>663</v>
      </c>
      <c r="T1" s="298" t="s">
        <v>237</v>
      </c>
      <c r="U1" s="299"/>
      <c r="V1" s="300"/>
      <c r="W1" s="298" t="s">
        <v>345</v>
      </c>
      <c r="X1" s="299"/>
      <c r="Y1" s="299"/>
      <c r="Z1" s="299"/>
      <c r="AA1" s="300"/>
    </row>
    <row r="2" spans="1:27" ht="19.5" customHeight="1" x14ac:dyDescent="0.25">
      <c r="A2" s="297"/>
      <c r="B2" s="297"/>
      <c r="C2" s="297"/>
      <c r="D2" s="297"/>
      <c r="E2" s="304"/>
      <c r="F2" s="301"/>
      <c r="G2" s="303"/>
      <c r="H2" s="304"/>
      <c r="I2" s="301"/>
      <c r="J2" s="302"/>
      <c r="K2" s="303"/>
      <c r="L2" s="311"/>
      <c r="M2" s="311"/>
      <c r="N2" s="311"/>
      <c r="O2" s="311"/>
      <c r="P2" s="311"/>
      <c r="Q2" s="311"/>
      <c r="R2" s="311"/>
      <c r="S2" s="307"/>
      <c r="T2" s="301"/>
      <c r="U2" s="302"/>
      <c r="V2" s="303"/>
      <c r="W2" s="301"/>
      <c r="X2" s="302"/>
      <c r="Y2" s="302"/>
      <c r="Z2" s="302"/>
      <c r="AA2" s="303"/>
    </row>
    <row r="3" spans="1:27" ht="75.75" customHeight="1" x14ac:dyDescent="0.25">
      <c r="A3" s="297"/>
      <c r="B3" s="297"/>
      <c r="C3" s="297"/>
      <c r="D3" s="297"/>
      <c r="E3" s="304"/>
      <c r="F3" s="170" t="s">
        <v>502</v>
      </c>
      <c r="G3" s="170" t="s">
        <v>5</v>
      </c>
      <c r="H3" s="304"/>
      <c r="I3" s="170" t="s">
        <v>7</v>
      </c>
      <c r="J3" s="170" t="s">
        <v>145</v>
      </c>
      <c r="K3" s="171" t="s">
        <v>144</v>
      </c>
      <c r="L3" s="185" t="s">
        <v>507</v>
      </c>
      <c r="M3" s="185" t="s">
        <v>508</v>
      </c>
      <c r="N3" s="185" t="s">
        <v>659</v>
      </c>
      <c r="O3" s="185" t="s">
        <v>660</v>
      </c>
      <c r="P3" s="185" t="s">
        <v>140</v>
      </c>
      <c r="Q3" s="185" t="s">
        <v>661</v>
      </c>
      <c r="R3" s="185" t="s">
        <v>346</v>
      </c>
      <c r="S3" s="170" t="s">
        <v>10</v>
      </c>
      <c r="T3" s="185" t="s">
        <v>569</v>
      </c>
      <c r="U3" s="185" t="s">
        <v>509</v>
      </c>
      <c r="V3" s="185" t="s">
        <v>662</v>
      </c>
      <c r="W3" s="170" t="s">
        <v>11</v>
      </c>
      <c r="X3" s="170" t="s">
        <v>12</v>
      </c>
      <c r="Y3" s="170" t="s">
        <v>510</v>
      </c>
      <c r="Z3" s="170" t="s">
        <v>511</v>
      </c>
      <c r="AA3" s="170" t="s">
        <v>512</v>
      </c>
    </row>
    <row r="4" spans="1:27" s="142" customFormat="1" ht="108.75" customHeight="1" x14ac:dyDescent="0.15">
      <c r="A4" s="149" t="s">
        <v>693</v>
      </c>
      <c r="B4" s="149" t="s">
        <v>421</v>
      </c>
      <c r="C4" s="163" t="s">
        <v>438</v>
      </c>
      <c r="D4" s="163" t="s">
        <v>550</v>
      </c>
      <c r="E4" s="163" t="s">
        <v>350</v>
      </c>
      <c r="F4" s="163" t="s">
        <v>355</v>
      </c>
      <c r="G4" s="163" t="s">
        <v>504</v>
      </c>
      <c r="H4" s="163" t="s">
        <v>356</v>
      </c>
      <c r="I4" s="144" t="s">
        <v>506</v>
      </c>
      <c r="J4" s="144" t="s">
        <v>506</v>
      </c>
      <c r="K4" s="144" t="s">
        <v>506</v>
      </c>
      <c r="L4" s="163">
        <v>2</v>
      </c>
      <c r="M4" s="163">
        <v>3</v>
      </c>
      <c r="N4" s="163">
        <f t="shared" ref="N4:N12" si="0">+L4*M4</f>
        <v>6</v>
      </c>
      <c r="O4" s="163" t="str">
        <f>+IF(N4&lt;5,Hoja4!$A$1,IF(N4&lt;9,Hoja4!$A$2,IF(N4&lt;21,Hoja4!$A$3,Hoja4!$A$4)))</f>
        <v>Medio</v>
      </c>
      <c r="P4" s="163">
        <v>10</v>
      </c>
      <c r="Q4" s="163">
        <f t="shared" ref="Q4:Q12" si="1">+P4*N4</f>
        <v>60</v>
      </c>
      <c r="R4" s="145" t="str">
        <f>+IF(Q4&lt;21,Hoja4!$D$1,IF(Q4&lt;121,Hoja4!$D$2,IF(Q4&lt;501,Hoja4!$D$3,Hoja4!$D$4)))</f>
        <v>III</v>
      </c>
      <c r="S4" s="163" t="str">
        <f t="shared" ref="S4:S12" si="2">IF(AND(Q4&lt;=20),"ACEPTABLE",IF(AND(Q4&gt;=40,Q4&lt;120),"ACEPTABLE",IF(AND(Q4&gt;=150,Q4&lt;500),"NO ACEPTABLE O ACEPTABLE CON CONTROL",IF(AND(Q4&gt;=600,Q4&lt;=4000),"NO ACEPTABLE"))))</f>
        <v>ACEPTABLE</v>
      </c>
      <c r="T4" s="163">
        <v>1</v>
      </c>
      <c r="U4" s="163" t="s">
        <v>515</v>
      </c>
      <c r="V4" s="163" t="s">
        <v>679</v>
      </c>
      <c r="W4" s="163"/>
      <c r="X4" s="163"/>
      <c r="Y4" s="163" t="s">
        <v>698</v>
      </c>
      <c r="Z4" s="163" t="s">
        <v>700</v>
      </c>
      <c r="AA4" s="163"/>
    </row>
    <row r="5" spans="1:27" s="142" customFormat="1" ht="88.5" customHeight="1" x14ac:dyDescent="0.15">
      <c r="A5" s="149" t="s">
        <v>693</v>
      </c>
      <c r="B5" s="149" t="s">
        <v>421</v>
      </c>
      <c r="C5" s="163" t="s">
        <v>439</v>
      </c>
      <c r="D5" s="163" t="s">
        <v>521</v>
      </c>
      <c r="E5" s="163" t="s">
        <v>350</v>
      </c>
      <c r="F5" s="163" t="s">
        <v>517</v>
      </c>
      <c r="G5" s="163" t="s">
        <v>523</v>
      </c>
      <c r="H5" s="163" t="s">
        <v>362</v>
      </c>
      <c r="I5" s="144" t="s">
        <v>506</v>
      </c>
      <c r="J5" s="144" t="s">
        <v>506</v>
      </c>
      <c r="K5" s="144" t="s">
        <v>506</v>
      </c>
      <c r="L5" s="163">
        <v>2</v>
      </c>
      <c r="M5" s="163">
        <v>3</v>
      </c>
      <c r="N5" s="163">
        <f t="shared" si="0"/>
        <v>6</v>
      </c>
      <c r="O5" s="163" t="str">
        <f>+IF(N5&lt;5,Hoja4!$A$1,IF(N5&lt;9,Hoja4!$A$2,IF(N5&lt;21,Hoja4!$A$3,Hoja4!$A$4)))</f>
        <v>Medio</v>
      </c>
      <c r="P5" s="163">
        <v>10</v>
      </c>
      <c r="Q5" s="163">
        <f t="shared" si="1"/>
        <v>60</v>
      </c>
      <c r="R5" s="145" t="str">
        <f>+IF(Q5&lt;21,Hoja4!$D$1,IF(Q5&lt;121,Hoja4!$D$2,IF(Q5&lt;501,Hoja4!$D$3,Hoja4!$D$4)))</f>
        <v>III</v>
      </c>
      <c r="S5" s="163" t="str">
        <f t="shared" si="2"/>
        <v>ACEPTABLE</v>
      </c>
      <c r="T5" s="163">
        <v>1</v>
      </c>
      <c r="U5" s="163" t="s">
        <v>543</v>
      </c>
      <c r="V5" s="163" t="s">
        <v>702</v>
      </c>
      <c r="Y5" s="163"/>
      <c r="Z5" s="163" t="s">
        <v>686</v>
      </c>
      <c r="AA5" s="163"/>
    </row>
    <row r="6" spans="1:27" s="142" customFormat="1" ht="99" x14ac:dyDescent="0.15">
      <c r="A6" s="149" t="s">
        <v>693</v>
      </c>
      <c r="B6" s="149" t="s">
        <v>421</v>
      </c>
      <c r="C6" s="163" t="s">
        <v>440</v>
      </c>
      <c r="D6" s="163" t="s">
        <v>525</v>
      </c>
      <c r="E6" s="163" t="s">
        <v>350</v>
      </c>
      <c r="F6" s="163" t="s">
        <v>369</v>
      </c>
      <c r="G6" s="149" t="s">
        <v>523</v>
      </c>
      <c r="H6" s="163" t="s">
        <v>366</v>
      </c>
      <c r="I6" s="144" t="s">
        <v>506</v>
      </c>
      <c r="J6" s="144" t="s">
        <v>506</v>
      </c>
      <c r="K6" s="144" t="s">
        <v>506</v>
      </c>
      <c r="L6" s="163">
        <v>2</v>
      </c>
      <c r="M6" s="163">
        <v>3</v>
      </c>
      <c r="N6" s="163">
        <f t="shared" si="0"/>
        <v>6</v>
      </c>
      <c r="O6" s="163" t="str">
        <f>+IF(N6&lt;5,Hoja4!$A$1,IF(N6&lt;9,Hoja4!$A$2,IF(N6&lt;21,Hoja4!$A$3,Hoja4!$A$4)))</f>
        <v>Medio</v>
      </c>
      <c r="P6" s="163">
        <v>10</v>
      </c>
      <c r="Q6" s="163">
        <f t="shared" si="1"/>
        <v>60</v>
      </c>
      <c r="R6" s="145" t="str">
        <f>+IF(Q6&lt;21,Hoja4!$D$1,IF(Q6&lt;121,Hoja4!$D$2,IF(Q6&lt;501,Hoja4!$D$3,Hoja4!$D$4)))</f>
        <v>III</v>
      </c>
      <c r="S6" s="163" t="str">
        <f t="shared" si="2"/>
        <v>ACEPTABLE</v>
      </c>
      <c r="T6" s="163">
        <v>1</v>
      </c>
      <c r="U6" s="163" t="s">
        <v>664</v>
      </c>
      <c r="V6" s="163" t="s">
        <v>684</v>
      </c>
      <c r="W6" s="163"/>
      <c r="X6" s="163"/>
      <c r="Z6" s="163" t="s">
        <v>455</v>
      </c>
      <c r="AA6" s="163"/>
    </row>
    <row r="7" spans="1:27" s="142" customFormat="1" ht="90" x14ac:dyDescent="0.15">
      <c r="A7" s="149" t="s">
        <v>693</v>
      </c>
      <c r="B7" s="149" t="s">
        <v>421</v>
      </c>
      <c r="C7" s="163" t="s">
        <v>441</v>
      </c>
      <c r="D7" s="163" t="s">
        <v>526</v>
      </c>
      <c r="E7" s="163" t="s">
        <v>350</v>
      </c>
      <c r="F7" s="163" t="s">
        <v>371</v>
      </c>
      <c r="G7" s="149" t="s">
        <v>523</v>
      </c>
      <c r="H7" s="163" t="s">
        <v>370</v>
      </c>
      <c r="I7" s="144" t="s">
        <v>506</v>
      </c>
      <c r="J7" s="144" t="s">
        <v>506</v>
      </c>
      <c r="K7" s="144" t="s">
        <v>506</v>
      </c>
      <c r="L7" s="163">
        <v>2</v>
      </c>
      <c r="M7" s="163">
        <v>3</v>
      </c>
      <c r="N7" s="163">
        <f t="shared" si="0"/>
        <v>6</v>
      </c>
      <c r="O7" s="163" t="str">
        <f>+IF(N7&lt;5,Hoja4!$A$1,IF(N7&lt;9,Hoja4!$A$2,IF(N7&lt;21,Hoja4!$A$3,Hoja4!$A$4)))</f>
        <v>Medio</v>
      </c>
      <c r="P7" s="163">
        <v>10</v>
      </c>
      <c r="Q7" s="163">
        <f t="shared" si="1"/>
        <v>60</v>
      </c>
      <c r="R7" s="145" t="str">
        <f>+IF(Q7&lt;21,Hoja4!$D$1,IF(Q7&lt;121,Hoja4!$D$2,IF(Q7&lt;501,Hoja4!$D$3,Hoja4!$D$4)))</f>
        <v>III</v>
      </c>
      <c r="S7" s="163" t="str">
        <f t="shared" si="2"/>
        <v>ACEPTABLE</v>
      </c>
      <c r="T7" s="163">
        <v>1</v>
      </c>
      <c r="U7" s="163" t="s">
        <v>664</v>
      </c>
      <c r="V7" s="163" t="s">
        <v>681</v>
      </c>
      <c r="W7" s="163"/>
      <c r="X7" s="163"/>
      <c r="Y7" s="163"/>
      <c r="Z7" s="163" t="s">
        <v>696</v>
      </c>
      <c r="AA7" s="163"/>
    </row>
    <row r="8" spans="1:27" s="142" customFormat="1" ht="117" x14ac:dyDescent="0.15">
      <c r="A8" s="149" t="s">
        <v>693</v>
      </c>
      <c r="B8" s="149" t="s">
        <v>421</v>
      </c>
      <c r="C8" s="163" t="s">
        <v>437</v>
      </c>
      <c r="D8" s="163" t="s">
        <v>531</v>
      </c>
      <c r="E8" s="163" t="s">
        <v>350</v>
      </c>
      <c r="F8" s="163" t="s">
        <v>380</v>
      </c>
      <c r="G8" s="163" t="s">
        <v>533</v>
      </c>
      <c r="H8" s="163" t="s">
        <v>389</v>
      </c>
      <c r="I8" s="144" t="s">
        <v>506</v>
      </c>
      <c r="J8" s="144" t="s">
        <v>506</v>
      </c>
      <c r="K8" s="144" t="s">
        <v>506</v>
      </c>
      <c r="L8" s="163">
        <v>2</v>
      </c>
      <c r="M8" s="163">
        <v>1</v>
      </c>
      <c r="N8" s="163">
        <f t="shared" si="0"/>
        <v>2</v>
      </c>
      <c r="O8" s="163" t="str">
        <f>+IF(N8&lt;5,Hoja4!$A$1,IF(N8&lt;9,Hoja4!$A$2,IF(N8&lt;21,Hoja4!$A$3,Hoja4!$A$4)))</f>
        <v>Bajo</v>
      </c>
      <c r="P8" s="163">
        <v>10</v>
      </c>
      <c r="Q8" s="163">
        <f t="shared" si="1"/>
        <v>20</v>
      </c>
      <c r="R8" s="145" t="str">
        <f>+IF(Q8&lt;21,Hoja4!$D$1,IF(Q8&lt;121,Hoja4!$D$2,IF(Q8&lt;501,Hoja4!$D$3,Hoja4!$D$4)))</f>
        <v>IV</v>
      </c>
      <c r="S8" s="163" t="str">
        <f t="shared" si="2"/>
        <v>ACEPTABLE</v>
      </c>
      <c r="T8" s="163">
        <v>1</v>
      </c>
      <c r="U8" s="163" t="s">
        <v>566</v>
      </c>
      <c r="V8" s="163" t="s">
        <v>689</v>
      </c>
      <c r="W8" s="163" t="s">
        <v>457</v>
      </c>
      <c r="X8" s="163"/>
      <c r="Y8" s="163" t="s">
        <v>666</v>
      </c>
      <c r="Z8" s="163" t="s">
        <v>472</v>
      </c>
      <c r="AA8" s="163"/>
    </row>
    <row r="9" spans="1:27" s="142" customFormat="1" ht="75" customHeight="1" x14ac:dyDescent="0.15">
      <c r="A9" s="149" t="s">
        <v>693</v>
      </c>
      <c r="B9" s="149" t="s">
        <v>421</v>
      </c>
      <c r="C9" s="163" t="s">
        <v>428</v>
      </c>
      <c r="D9" s="163" t="s">
        <v>534</v>
      </c>
      <c r="E9" s="163" t="s">
        <v>349</v>
      </c>
      <c r="F9" s="163" t="s">
        <v>384</v>
      </c>
      <c r="G9" s="163" t="s">
        <v>383</v>
      </c>
      <c r="H9" s="163" t="s">
        <v>453</v>
      </c>
      <c r="I9" s="144" t="s">
        <v>506</v>
      </c>
      <c r="J9" s="144" t="s">
        <v>506</v>
      </c>
      <c r="K9" s="144" t="s">
        <v>506</v>
      </c>
      <c r="L9" s="163">
        <v>2</v>
      </c>
      <c r="M9" s="163">
        <v>1</v>
      </c>
      <c r="N9" s="163">
        <f t="shared" si="0"/>
        <v>2</v>
      </c>
      <c r="O9" s="163" t="str">
        <f>+IF(N9&lt;5,Hoja4!$A$1,IF(N9&lt;9,Hoja4!$A$2,IF(N9&lt;21,Hoja4!$A$3,Hoja4!$A$4)))</f>
        <v>Bajo</v>
      </c>
      <c r="P9" s="163">
        <v>10</v>
      </c>
      <c r="Q9" s="163">
        <f t="shared" si="1"/>
        <v>20</v>
      </c>
      <c r="R9" s="145" t="str">
        <f>+IF(Q9&lt;21,Hoja4!$D$1,IF(Q9&lt;121,Hoja4!$D$2,IF(Q9&lt;501,Hoja4!$D$3,Hoja4!$D$4)))</f>
        <v>IV</v>
      </c>
      <c r="S9" s="163" t="str">
        <f t="shared" si="2"/>
        <v>ACEPTABLE</v>
      </c>
      <c r="T9" s="163">
        <v>1</v>
      </c>
      <c r="U9" s="163" t="s">
        <v>515</v>
      </c>
      <c r="V9" s="163" t="s">
        <v>707</v>
      </c>
      <c r="W9" s="163"/>
      <c r="X9" s="163"/>
      <c r="Y9" s="163" t="s">
        <v>712</v>
      </c>
      <c r="Z9" s="163" t="s">
        <v>713</v>
      </c>
      <c r="AA9" s="163"/>
    </row>
    <row r="10" spans="1:27" s="142" customFormat="1" ht="126" x14ac:dyDescent="0.15">
      <c r="A10" s="149" t="s">
        <v>693</v>
      </c>
      <c r="B10" s="149" t="s">
        <v>421</v>
      </c>
      <c r="C10" s="163" t="s">
        <v>469</v>
      </c>
      <c r="D10" s="163" t="s">
        <v>536</v>
      </c>
      <c r="E10" s="163" t="s">
        <v>350</v>
      </c>
      <c r="F10" s="163" t="s">
        <v>388</v>
      </c>
      <c r="G10" s="163" t="s">
        <v>387</v>
      </c>
      <c r="H10" s="163" t="s">
        <v>389</v>
      </c>
      <c r="I10" s="144" t="s">
        <v>506</v>
      </c>
      <c r="J10" s="144" t="s">
        <v>506</v>
      </c>
      <c r="K10" s="144" t="s">
        <v>506</v>
      </c>
      <c r="L10" s="163">
        <v>2</v>
      </c>
      <c r="M10" s="163">
        <v>2</v>
      </c>
      <c r="N10" s="163">
        <f t="shared" si="0"/>
        <v>4</v>
      </c>
      <c r="O10" s="163" t="str">
        <f>+IF(N10&lt;5,Hoja4!$A$1,IF(N10&lt;9,Hoja4!$A$2,IF(N10&lt;21,Hoja4!$A$3,Hoja4!$A$4)))</f>
        <v>Bajo</v>
      </c>
      <c r="P10" s="163">
        <v>25</v>
      </c>
      <c r="Q10" s="163">
        <f t="shared" si="1"/>
        <v>100</v>
      </c>
      <c r="R10" s="145" t="str">
        <f>+IF(Q10&lt;21,Hoja4!$D$1,IF(Q10&lt;121,Hoja4!$D$2,IF(Q10&lt;501,Hoja4!$D$3,Hoja4!$D$4)))</f>
        <v>III</v>
      </c>
      <c r="S10" s="163" t="str">
        <f t="shared" si="2"/>
        <v>ACEPTABLE</v>
      </c>
      <c r="T10" s="163">
        <v>1</v>
      </c>
      <c r="U10" s="163"/>
      <c r="V10" s="163" t="s">
        <v>714</v>
      </c>
      <c r="W10" s="163"/>
      <c r="X10" s="163"/>
      <c r="Y10" s="163"/>
      <c r="Z10" s="163" t="s">
        <v>450</v>
      </c>
      <c r="AA10" s="163"/>
    </row>
    <row r="11" spans="1:27" s="142" customFormat="1" ht="91.5" customHeight="1" x14ac:dyDescent="0.15">
      <c r="A11" s="149" t="s">
        <v>693</v>
      </c>
      <c r="B11" s="149" t="s">
        <v>421</v>
      </c>
      <c r="C11" s="163" t="s">
        <v>435</v>
      </c>
      <c r="D11" s="163" t="s">
        <v>538</v>
      </c>
      <c r="E11" s="163" t="s">
        <v>349</v>
      </c>
      <c r="F11" s="163" t="s">
        <v>391</v>
      </c>
      <c r="G11" s="163" t="s">
        <v>390</v>
      </c>
      <c r="H11" s="163" t="s">
        <v>392</v>
      </c>
      <c r="I11" s="144" t="s">
        <v>506</v>
      </c>
      <c r="J11" s="144" t="s">
        <v>506</v>
      </c>
      <c r="K11" s="144" t="s">
        <v>506</v>
      </c>
      <c r="L11" s="163">
        <v>6</v>
      </c>
      <c r="M11" s="163">
        <v>1</v>
      </c>
      <c r="N11" s="163">
        <f t="shared" si="0"/>
        <v>6</v>
      </c>
      <c r="O11" s="163" t="str">
        <f>+IF(N11&lt;5,Hoja4!$A$1,IF(N11&lt;9,Hoja4!$A$2,IF(N11&lt;21,Hoja4!$A$3,Hoja4!$A$4)))</f>
        <v>Medio</v>
      </c>
      <c r="P11" s="163">
        <v>10</v>
      </c>
      <c r="Q11" s="163">
        <f t="shared" si="1"/>
        <v>60</v>
      </c>
      <c r="R11" s="145" t="str">
        <f>+IF(Q11&lt;21,Hoja4!$D$1,IF(Q11&lt;121,Hoja4!$D$2,IF(Q11&lt;501,Hoja4!$D$3,Hoja4!$D$4)))</f>
        <v>III</v>
      </c>
      <c r="S11" s="163" t="str">
        <f t="shared" si="2"/>
        <v>ACEPTABLE</v>
      </c>
      <c r="T11" s="163">
        <v>1</v>
      </c>
      <c r="U11" s="163" t="s">
        <v>668</v>
      </c>
      <c r="V11" s="163" t="s">
        <v>714</v>
      </c>
      <c r="W11" s="163"/>
      <c r="X11" s="163"/>
      <c r="Y11" s="163" t="s">
        <v>787</v>
      </c>
      <c r="Z11" s="163" t="s">
        <v>706</v>
      </c>
      <c r="AA11" s="163"/>
    </row>
    <row r="12" spans="1:27" s="146" customFormat="1" ht="95.25" customHeight="1" x14ac:dyDescent="0.15">
      <c r="A12" s="149" t="s">
        <v>549</v>
      </c>
      <c r="B12" s="149" t="s">
        <v>468</v>
      </c>
      <c r="C12" s="148" t="s">
        <v>469</v>
      </c>
      <c r="D12" s="163" t="s">
        <v>542</v>
      </c>
      <c r="E12" s="163" t="s">
        <v>349</v>
      </c>
      <c r="F12" s="163" t="s">
        <v>452</v>
      </c>
      <c r="G12" s="163" t="s">
        <v>201</v>
      </c>
      <c r="H12" s="163" t="s">
        <v>453</v>
      </c>
      <c r="I12" s="144" t="s">
        <v>506</v>
      </c>
      <c r="J12" s="144" t="s">
        <v>506</v>
      </c>
      <c r="K12" s="144" t="s">
        <v>506</v>
      </c>
      <c r="L12" s="163">
        <v>10</v>
      </c>
      <c r="M12" s="163">
        <v>4</v>
      </c>
      <c r="N12" s="163">
        <f t="shared" si="0"/>
        <v>40</v>
      </c>
      <c r="O12" s="163" t="s">
        <v>173</v>
      </c>
      <c r="P12" s="163">
        <v>60</v>
      </c>
      <c r="Q12" s="163">
        <f t="shared" si="1"/>
        <v>2400</v>
      </c>
      <c r="R12" s="143" t="str">
        <f>+IF(Q12&lt;21,Hoja4!$D$1,IF(Q12&lt;121,Hoja4!$D$2,IF(Q12&lt;501,Hoja4!$D$3,Hoja4!$D$4)))</f>
        <v>I</v>
      </c>
      <c r="S12" s="163" t="str">
        <f t="shared" si="2"/>
        <v>NO ACEPTABLE</v>
      </c>
      <c r="T12" s="163">
        <v>1</v>
      </c>
      <c r="U12" s="163" t="s">
        <v>453</v>
      </c>
      <c r="V12" s="163" t="s">
        <v>658</v>
      </c>
      <c r="W12" s="163" t="s">
        <v>673</v>
      </c>
      <c r="X12" s="163"/>
      <c r="Y12" s="163" t="s">
        <v>675</v>
      </c>
      <c r="Z12" s="163" t="s">
        <v>674</v>
      </c>
      <c r="AA12" s="163" t="s">
        <v>454</v>
      </c>
    </row>
    <row r="13" spans="1:27" s="147" customFormat="1" ht="9" x14ac:dyDescent="0.15"/>
    <row r="14" spans="1:27" s="147" customFormat="1" ht="9" x14ac:dyDescent="0.15"/>
    <row r="15" spans="1:27" s="147" customFormat="1" ht="11.25" x14ac:dyDescent="0.15">
      <c r="H15" s="164"/>
    </row>
    <row r="16" spans="1:27" s="147" customFormat="1" ht="11.25" x14ac:dyDescent="0.15">
      <c r="H16" s="164"/>
    </row>
    <row r="17" spans="1:8" s="147" customFormat="1" ht="11.25" x14ac:dyDescent="0.15">
      <c r="H17" s="164"/>
    </row>
    <row r="18" spans="1:8" s="147" customFormat="1" ht="11.25" x14ac:dyDescent="0.15">
      <c r="H18" s="164"/>
    </row>
    <row r="19" spans="1:8" s="147" customFormat="1" ht="9" x14ac:dyDescent="0.15"/>
    <row r="20" spans="1:8" s="147" customFormat="1" ht="9" x14ac:dyDescent="0.15"/>
    <row r="21" spans="1:8" s="147" customFormat="1" ht="9" x14ac:dyDescent="0.15"/>
    <row r="22" spans="1:8" s="147" customFormat="1" ht="9" x14ac:dyDescent="0.15"/>
    <row r="23" spans="1:8" s="147" customFormat="1" ht="9" x14ac:dyDescent="0.15"/>
    <row r="24" spans="1:8" s="147" customFormat="1" ht="9" x14ac:dyDescent="0.15"/>
    <row r="25" spans="1:8" s="147" customFormat="1" ht="9" x14ac:dyDescent="0.15"/>
    <row r="26" spans="1:8" x14ac:dyDescent="0.25">
      <c r="A26" s="7"/>
      <c r="B26" s="7"/>
      <c r="C26" s="7"/>
      <c r="D26" s="7"/>
      <c r="E26" s="7"/>
    </row>
    <row r="27" spans="1:8" x14ac:dyDescent="0.25">
      <c r="A27" s="7"/>
      <c r="B27" s="7"/>
      <c r="C27" s="7"/>
      <c r="D27" s="7"/>
      <c r="E27" s="7"/>
    </row>
    <row r="28" spans="1:8" x14ac:dyDescent="0.25">
      <c r="A28" s="7"/>
      <c r="B28" s="7"/>
      <c r="C28" s="7"/>
      <c r="D28" s="7"/>
      <c r="E28" s="7"/>
    </row>
    <row r="29" spans="1:8" x14ac:dyDescent="0.25">
      <c r="A29" s="7"/>
      <c r="B29" s="7"/>
      <c r="C29" s="7"/>
      <c r="D29" s="7"/>
      <c r="E29" s="7"/>
    </row>
    <row r="30" spans="1:8" x14ac:dyDescent="0.25">
      <c r="A30" s="7"/>
      <c r="B30" s="7"/>
      <c r="C30" s="7"/>
      <c r="D30" s="7"/>
      <c r="E30" s="7"/>
    </row>
    <row r="31" spans="1:8" x14ac:dyDescent="0.25">
      <c r="A31" s="7"/>
      <c r="B31" s="7"/>
      <c r="C31" s="7"/>
      <c r="D31" s="7"/>
      <c r="E31" s="7"/>
    </row>
    <row r="32" spans="1:8" x14ac:dyDescent="0.25">
      <c r="A32" s="7"/>
      <c r="B32" s="7"/>
      <c r="C32" s="7"/>
      <c r="D32" s="7"/>
      <c r="E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</sheetData>
  <autoFilter ref="F3:AA11"/>
  <mergeCells count="12">
    <mergeCell ref="I1:K2"/>
    <mergeCell ref="S1:S2"/>
    <mergeCell ref="T1:V2"/>
    <mergeCell ref="L1:R2"/>
    <mergeCell ref="W1:AA2"/>
    <mergeCell ref="F1:G2"/>
    <mergeCell ref="H1:H3"/>
    <mergeCell ref="A1:A3"/>
    <mergeCell ref="B1:B3"/>
    <mergeCell ref="C1:C3"/>
    <mergeCell ref="D1:D3"/>
    <mergeCell ref="E1:E3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BX342"/>
  <sheetViews>
    <sheetView zoomScale="98" zoomScaleNormal="98" zoomScaleSheetLayoutView="130" workbookViewId="0">
      <pane xSplit="7" ySplit="3" topLeftCell="P14" activePane="bottomRight" state="frozen"/>
      <selection activeCell="R21" sqref="R21"/>
      <selection pane="topRight" activeCell="R21" sqref="R21"/>
      <selection pane="bottomLeft" activeCell="R21" sqref="R21"/>
      <selection pane="bottomRight" activeCell="Y7" sqref="Y7"/>
    </sheetView>
  </sheetViews>
  <sheetFormatPr baseColWidth="10" defaultRowHeight="15" x14ac:dyDescent="0.25"/>
  <cols>
    <col min="1" max="1" width="9.5703125" style="72" customWidth="1"/>
    <col min="2" max="2" width="10.140625" style="72" customWidth="1"/>
    <col min="3" max="3" width="12.7109375" style="72" customWidth="1"/>
    <col min="4" max="4" width="11.5703125" style="72" customWidth="1"/>
    <col min="5" max="5" width="6.85546875" style="72" bestFit="1" customWidth="1"/>
    <col min="6" max="6" width="9.7109375" style="7" customWidth="1"/>
    <col min="7" max="7" width="13.140625" style="7" customWidth="1"/>
    <col min="8" max="8" width="15.28515625" style="7" customWidth="1"/>
    <col min="9" max="11" width="4.140625" style="7" customWidth="1"/>
    <col min="12" max="12" width="7.5703125" style="7" customWidth="1"/>
    <col min="13" max="13" width="4.85546875" style="7" customWidth="1"/>
    <col min="14" max="14" width="6.140625" style="7" customWidth="1"/>
    <col min="15" max="15" width="7" style="7" customWidth="1"/>
    <col min="16" max="18" width="4.28515625" style="7" customWidth="1"/>
    <col min="19" max="19" width="12.7109375" style="7" customWidth="1"/>
    <col min="20" max="21" width="7.42578125" style="7" customWidth="1"/>
    <col min="22" max="22" width="17.140625" style="7" customWidth="1"/>
    <col min="23" max="24" width="6.85546875" style="7" customWidth="1"/>
    <col min="25" max="25" width="12" style="7" customWidth="1"/>
    <col min="26" max="26" width="10.7109375" style="7" customWidth="1"/>
    <col min="27" max="27" width="12.42578125" style="7" customWidth="1"/>
    <col min="28" max="16384" width="11.42578125" style="7"/>
  </cols>
  <sheetData>
    <row r="1" spans="1:76" ht="38.25" customHeight="1" x14ac:dyDescent="0.25">
      <c r="A1" s="297" t="s">
        <v>0</v>
      </c>
      <c r="B1" s="297" t="s">
        <v>1</v>
      </c>
      <c r="C1" s="297" t="s">
        <v>2</v>
      </c>
      <c r="D1" s="297" t="s">
        <v>3</v>
      </c>
      <c r="E1" s="304" t="s">
        <v>342</v>
      </c>
      <c r="F1" s="298" t="s">
        <v>501</v>
      </c>
      <c r="G1" s="299"/>
      <c r="H1" s="304" t="s">
        <v>341</v>
      </c>
      <c r="I1" s="298" t="s">
        <v>343</v>
      </c>
      <c r="J1" s="299"/>
      <c r="K1" s="300"/>
      <c r="L1" s="310" t="s">
        <v>344</v>
      </c>
      <c r="M1" s="310"/>
      <c r="N1" s="310"/>
      <c r="O1" s="310"/>
      <c r="P1" s="310"/>
      <c r="Q1" s="310"/>
      <c r="R1" s="310"/>
      <c r="S1" s="306" t="s">
        <v>663</v>
      </c>
      <c r="T1" s="298" t="s">
        <v>237</v>
      </c>
      <c r="U1" s="299"/>
      <c r="V1" s="300"/>
      <c r="W1" s="298" t="s">
        <v>345</v>
      </c>
      <c r="X1" s="299"/>
      <c r="Y1" s="299"/>
      <c r="Z1" s="299"/>
      <c r="AA1" s="300"/>
    </row>
    <row r="2" spans="1:76" ht="19.5" customHeight="1" x14ac:dyDescent="0.25">
      <c r="A2" s="297"/>
      <c r="B2" s="297"/>
      <c r="C2" s="297"/>
      <c r="D2" s="297"/>
      <c r="E2" s="304"/>
      <c r="F2" s="301"/>
      <c r="G2" s="302"/>
      <c r="H2" s="304"/>
      <c r="I2" s="301"/>
      <c r="J2" s="302"/>
      <c r="K2" s="303"/>
      <c r="L2" s="310"/>
      <c r="M2" s="310"/>
      <c r="N2" s="310"/>
      <c r="O2" s="310"/>
      <c r="P2" s="310"/>
      <c r="Q2" s="310"/>
      <c r="R2" s="310"/>
      <c r="S2" s="307"/>
      <c r="T2" s="301"/>
      <c r="U2" s="302"/>
      <c r="V2" s="303"/>
      <c r="W2" s="301"/>
      <c r="X2" s="302"/>
      <c r="Y2" s="302"/>
      <c r="Z2" s="302"/>
      <c r="AA2" s="303"/>
    </row>
    <row r="3" spans="1:76" ht="75.75" customHeight="1" x14ac:dyDescent="0.25">
      <c r="A3" s="297"/>
      <c r="B3" s="297"/>
      <c r="C3" s="297"/>
      <c r="D3" s="297"/>
      <c r="E3" s="304"/>
      <c r="F3" s="185" t="s">
        <v>502</v>
      </c>
      <c r="G3" s="185" t="s">
        <v>5</v>
      </c>
      <c r="H3" s="304"/>
      <c r="I3" s="170" t="s">
        <v>7</v>
      </c>
      <c r="J3" s="170" t="s">
        <v>145</v>
      </c>
      <c r="K3" s="171" t="s">
        <v>144</v>
      </c>
      <c r="L3" s="185" t="s">
        <v>507</v>
      </c>
      <c r="M3" s="185" t="s">
        <v>508</v>
      </c>
      <c r="N3" s="185" t="s">
        <v>659</v>
      </c>
      <c r="O3" s="185" t="s">
        <v>660</v>
      </c>
      <c r="P3" s="185" t="s">
        <v>140</v>
      </c>
      <c r="Q3" s="185" t="s">
        <v>661</v>
      </c>
      <c r="R3" s="185" t="s">
        <v>346</v>
      </c>
      <c r="S3" s="170" t="s">
        <v>10</v>
      </c>
      <c r="T3" s="185" t="s">
        <v>569</v>
      </c>
      <c r="U3" s="185" t="s">
        <v>509</v>
      </c>
      <c r="V3" s="185" t="s">
        <v>662</v>
      </c>
      <c r="W3" s="170" t="s">
        <v>11</v>
      </c>
      <c r="X3" s="170" t="s">
        <v>12</v>
      </c>
      <c r="Y3" s="170" t="s">
        <v>510</v>
      </c>
      <c r="Z3" s="170" t="s">
        <v>511</v>
      </c>
      <c r="AA3" s="170" t="s">
        <v>512</v>
      </c>
    </row>
    <row r="4" spans="1:76" s="142" customFormat="1" ht="78.75" customHeight="1" x14ac:dyDescent="0.15">
      <c r="A4" s="163" t="s">
        <v>548</v>
      </c>
      <c r="B4" s="163" t="s">
        <v>421</v>
      </c>
      <c r="C4" s="163" t="s">
        <v>442</v>
      </c>
      <c r="D4" s="163" t="s">
        <v>724</v>
      </c>
      <c r="E4" s="163" t="s">
        <v>350</v>
      </c>
      <c r="F4" s="163" t="s">
        <v>503</v>
      </c>
      <c r="G4" s="163" t="s">
        <v>504</v>
      </c>
      <c r="H4" s="163" t="s">
        <v>352</v>
      </c>
      <c r="I4" s="144" t="s">
        <v>506</v>
      </c>
      <c r="J4" s="144" t="s">
        <v>506</v>
      </c>
      <c r="K4" s="144" t="s">
        <v>506</v>
      </c>
      <c r="L4" s="163">
        <v>2</v>
      </c>
      <c r="M4" s="163">
        <v>3</v>
      </c>
      <c r="N4" s="163">
        <f t="shared" ref="N4:N14" si="0">+L4*M4</f>
        <v>6</v>
      </c>
      <c r="O4" s="163" t="str">
        <f>+IF(N4&lt;5,Hoja4!$A$1,IF(N4&lt;9,Hoja4!$A$2,IF(N4&lt;21,Hoja4!$A$3,Hoja4!$A$4)))</f>
        <v>Medio</v>
      </c>
      <c r="P4" s="163">
        <v>10</v>
      </c>
      <c r="Q4" s="163">
        <f t="shared" ref="Q4:Q14" si="1">+P4*N4</f>
        <v>60</v>
      </c>
      <c r="R4" s="145" t="str">
        <f>+IF(Q4&lt;21,Hoja4!$D$1,IF(Q4&lt;121,Hoja4!$D$2,IF(Q4&lt;501,Hoja4!$D$3,Hoja4!$D$4)))</f>
        <v>III</v>
      </c>
      <c r="S4" s="163" t="str">
        <f t="shared" ref="S4:S14" si="2">IF(AND(Q4&lt;=20),"ACEPTABLE",IF(AND(Q4&gt;=40,Q4&lt;120),"ACEPTABLE",IF(AND(Q4&gt;=150,Q4&lt;500),"NO ACEPTABLE O ACEPTABLE CON CONTROL",IF(AND(Q4&gt;=600,Q4&lt;=4000),"NO ACEPTABLE"))))</f>
        <v>ACEPTABLE</v>
      </c>
      <c r="T4" s="163">
        <v>1</v>
      </c>
      <c r="U4" s="163" t="s">
        <v>515</v>
      </c>
      <c r="V4" s="163" t="s">
        <v>679</v>
      </c>
      <c r="X4" s="163"/>
      <c r="Y4" s="163" t="s">
        <v>698</v>
      </c>
      <c r="Z4" s="163" t="s">
        <v>699</v>
      </c>
      <c r="AA4" s="163"/>
    </row>
    <row r="5" spans="1:76" s="142" customFormat="1" ht="57" customHeight="1" x14ac:dyDescent="0.15">
      <c r="A5" s="163" t="s">
        <v>548</v>
      </c>
      <c r="B5" s="163" t="s">
        <v>421</v>
      </c>
      <c r="C5" s="163" t="s">
        <v>443</v>
      </c>
      <c r="D5" s="163" t="s">
        <v>516</v>
      </c>
      <c r="E5" s="163" t="s">
        <v>350</v>
      </c>
      <c r="F5" s="163" t="s">
        <v>517</v>
      </c>
      <c r="G5" s="163" t="s">
        <v>518</v>
      </c>
      <c r="H5" s="163" t="s">
        <v>360</v>
      </c>
      <c r="I5" s="144" t="s">
        <v>506</v>
      </c>
      <c r="J5" s="144" t="s">
        <v>506</v>
      </c>
      <c r="K5" s="144" t="s">
        <v>506</v>
      </c>
      <c r="L5" s="163">
        <v>2</v>
      </c>
      <c r="M5" s="163">
        <v>2</v>
      </c>
      <c r="N5" s="163">
        <v>4</v>
      </c>
      <c r="O5" s="163" t="str">
        <f>+IF(N5&lt;5,Hoja4!$A$1,IF(N5&lt;9,Hoja4!$A$2,IF(N5&lt;21,Hoja4!$A$3,Hoja4!$A$4)))</f>
        <v>Bajo</v>
      </c>
      <c r="P5" s="163">
        <v>10</v>
      </c>
      <c r="Q5" s="163">
        <f t="shared" si="1"/>
        <v>40</v>
      </c>
      <c r="R5" s="145" t="str">
        <f>+IF(Q5&lt;21,Hoja4!$D$1,IF(Q5&lt;121,Hoja4!$D$2,IF(Q5&lt;501,Hoja4!$D$3,Hoja4!$D$4)))</f>
        <v>III</v>
      </c>
      <c r="S5" s="163" t="str">
        <f t="shared" si="2"/>
        <v>ACEPTABLE</v>
      </c>
      <c r="T5" s="163">
        <v>1</v>
      </c>
      <c r="U5" s="163" t="s">
        <v>520</v>
      </c>
      <c r="V5" s="163" t="s">
        <v>679</v>
      </c>
      <c r="W5" s="163"/>
      <c r="X5" s="163"/>
      <c r="Y5" s="188" t="s">
        <v>788</v>
      </c>
      <c r="Z5" s="163" t="s">
        <v>700</v>
      </c>
      <c r="AA5" s="163"/>
    </row>
    <row r="6" spans="1:76" s="142" customFormat="1" ht="88.5" customHeight="1" x14ac:dyDescent="0.15">
      <c r="A6" s="163" t="s">
        <v>548</v>
      </c>
      <c r="B6" s="163" t="s">
        <v>421</v>
      </c>
      <c r="C6" s="173" t="s">
        <v>725</v>
      </c>
      <c r="D6" s="163" t="s">
        <v>521</v>
      </c>
      <c r="E6" s="163" t="s">
        <v>350</v>
      </c>
      <c r="F6" s="163" t="s">
        <v>517</v>
      </c>
      <c r="G6" s="163" t="s">
        <v>523</v>
      </c>
      <c r="H6" s="163" t="s">
        <v>362</v>
      </c>
      <c r="I6" s="144" t="s">
        <v>506</v>
      </c>
      <c r="J6" s="144" t="s">
        <v>506</v>
      </c>
      <c r="K6" s="144" t="s">
        <v>506</v>
      </c>
      <c r="L6" s="163">
        <v>2</v>
      </c>
      <c r="M6" s="163">
        <v>3</v>
      </c>
      <c r="N6" s="163">
        <f t="shared" si="0"/>
        <v>6</v>
      </c>
      <c r="O6" s="163" t="str">
        <f>+IF(N6&lt;5,Hoja4!$A$1,IF(N6&lt;9,Hoja4!$A$2,IF(N6&lt;21,Hoja4!$A$3,Hoja4!$A$4)))</f>
        <v>Medio</v>
      </c>
      <c r="P6" s="163">
        <v>10</v>
      </c>
      <c r="Q6" s="163">
        <f t="shared" si="1"/>
        <v>60</v>
      </c>
      <c r="R6" s="145" t="str">
        <f>+IF(Q6&lt;21,Hoja4!$D$1,IF(Q6&lt;121,Hoja4!$D$2,IF(Q6&lt;501,Hoja4!$D$3,Hoja4!$D$4)))</f>
        <v>III</v>
      </c>
      <c r="S6" s="163" t="str">
        <f t="shared" si="2"/>
        <v>ACEPTABLE</v>
      </c>
      <c r="T6" s="163">
        <v>1</v>
      </c>
      <c r="U6" s="163" t="s">
        <v>543</v>
      </c>
      <c r="V6" s="163" t="s">
        <v>702</v>
      </c>
      <c r="Y6" s="163"/>
      <c r="Z6" s="163" t="s">
        <v>686</v>
      </c>
      <c r="AA6" s="163"/>
    </row>
    <row r="7" spans="1:76" s="142" customFormat="1" ht="90.75" customHeight="1" x14ac:dyDescent="0.15">
      <c r="A7" s="163" t="s">
        <v>548</v>
      </c>
      <c r="B7" s="163" t="s">
        <v>421</v>
      </c>
      <c r="C7" s="173" t="s">
        <v>445</v>
      </c>
      <c r="D7" s="163" t="s">
        <v>524</v>
      </c>
      <c r="E7" s="163" t="s">
        <v>350</v>
      </c>
      <c r="F7" s="163" t="s">
        <v>365</v>
      </c>
      <c r="G7" s="163" t="s">
        <v>364</v>
      </c>
      <c r="H7" s="163" t="s">
        <v>551</v>
      </c>
      <c r="I7" s="144" t="s">
        <v>506</v>
      </c>
      <c r="J7" s="144" t="s">
        <v>506</v>
      </c>
      <c r="K7" s="144" t="s">
        <v>506</v>
      </c>
      <c r="L7" s="163">
        <v>2</v>
      </c>
      <c r="M7" s="163">
        <v>2</v>
      </c>
      <c r="N7" s="163">
        <f t="shared" si="0"/>
        <v>4</v>
      </c>
      <c r="O7" s="163" t="str">
        <f>+IF(N7&lt;5,Hoja4!$A$1,IF(N7&lt;9,Hoja4!$A$2,IF(N7&lt;21,Hoja4!$A$3,Hoja4!$A$4)))</f>
        <v>Bajo</v>
      </c>
      <c r="P7" s="163">
        <v>25</v>
      </c>
      <c r="Q7" s="163">
        <f t="shared" si="1"/>
        <v>100</v>
      </c>
      <c r="R7" s="145" t="str">
        <f>+IF(Q7&lt;21,Hoja4!$D$1,IF(Q7&lt;121,Hoja4!$D$2,IF(Q7&lt;501,Hoja4!$D$3,Hoja4!$D$4)))</f>
        <v>III</v>
      </c>
      <c r="S7" s="163" t="str">
        <f t="shared" si="2"/>
        <v>ACEPTABLE</v>
      </c>
      <c r="T7" s="163">
        <v>1</v>
      </c>
      <c r="U7" s="163" t="s">
        <v>544</v>
      </c>
      <c r="V7" s="163" t="s">
        <v>683</v>
      </c>
      <c r="W7" s="163"/>
      <c r="X7" s="163"/>
      <c r="Y7" s="163" t="s">
        <v>672</v>
      </c>
      <c r="Z7" s="163" t="s">
        <v>682</v>
      </c>
      <c r="AA7" s="163"/>
    </row>
    <row r="8" spans="1:76" s="142" customFormat="1" ht="112.5" x14ac:dyDescent="0.15">
      <c r="A8" s="163" t="s">
        <v>548</v>
      </c>
      <c r="B8" s="163" t="s">
        <v>421</v>
      </c>
      <c r="C8" s="173" t="s">
        <v>444</v>
      </c>
      <c r="D8" s="169" t="s">
        <v>526</v>
      </c>
      <c r="E8" s="163" t="s">
        <v>350</v>
      </c>
      <c r="F8" s="163" t="s">
        <v>371</v>
      </c>
      <c r="G8" s="149" t="s">
        <v>523</v>
      </c>
      <c r="H8" s="163" t="s">
        <v>370</v>
      </c>
      <c r="I8" s="144" t="s">
        <v>506</v>
      </c>
      <c r="J8" s="144" t="s">
        <v>506</v>
      </c>
      <c r="K8" s="144" t="s">
        <v>506</v>
      </c>
      <c r="L8" s="163">
        <v>2</v>
      </c>
      <c r="M8" s="163">
        <v>3</v>
      </c>
      <c r="N8" s="163">
        <f t="shared" si="0"/>
        <v>6</v>
      </c>
      <c r="O8" s="163" t="str">
        <f>+IF(N8&lt;5,Hoja4!$A$1,IF(N8&lt;9,Hoja4!$A$2,IF(N8&lt;21,Hoja4!$A$3,Hoja4!$A$4)))</f>
        <v>Medio</v>
      </c>
      <c r="P8" s="163">
        <v>10</v>
      </c>
      <c r="Q8" s="163">
        <f t="shared" si="1"/>
        <v>60</v>
      </c>
      <c r="R8" s="145" t="str">
        <f>+IF(Q8&lt;21,Hoja4!$D$1,IF(Q8&lt;121,Hoja4!$D$2,IF(Q8&lt;501,Hoja4!$D$3,Hoja4!$D$4)))</f>
        <v>III</v>
      </c>
      <c r="S8" s="163" t="str">
        <f t="shared" si="2"/>
        <v>ACEPTABLE</v>
      </c>
      <c r="T8" s="163">
        <v>1</v>
      </c>
      <c r="U8" s="163" t="s">
        <v>553</v>
      </c>
      <c r="V8" s="163" t="s">
        <v>685</v>
      </c>
      <c r="W8" s="163"/>
      <c r="X8" s="163"/>
      <c r="Y8" s="163"/>
      <c r="Z8" s="163" t="s">
        <v>705</v>
      </c>
      <c r="AA8" s="163"/>
    </row>
    <row r="9" spans="1:76" s="142" customFormat="1" ht="128.25" customHeight="1" x14ac:dyDescent="0.15">
      <c r="A9" s="163" t="s">
        <v>548</v>
      </c>
      <c r="B9" s="163" t="s">
        <v>421</v>
      </c>
      <c r="C9" s="173" t="s">
        <v>446</v>
      </c>
      <c r="D9" s="148"/>
      <c r="E9" s="163" t="s">
        <v>349</v>
      </c>
      <c r="F9" s="163" t="s">
        <v>373</v>
      </c>
      <c r="G9" s="163" t="s">
        <v>518</v>
      </c>
      <c r="H9" s="163" t="s">
        <v>372</v>
      </c>
      <c r="I9" s="144" t="s">
        <v>506</v>
      </c>
      <c r="J9" s="144" t="s">
        <v>506</v>
      </c>
      <c r="K9" s="144" t="s">
        <v>506</v>
      </c>
      <c r="L9" s="163">
        <v>2</v>
      </c>
      <c r="M9" s="163">
        <v>3</v>
      </c>
      <c r="N9" s="163">
        <f t="shared" si="0"/>
        <v>6</v>
      </c>
      <c r="O9" s="163" t="str">
        <f>+IF(N9&lt;5,Hoja4!$A$1,IF(N9&lt;9,Hoja4!$A$2,IF(N9&lt;21,Hoja4!$A$3,Hoja4!$A$4)))</f>
        <v>Medio</v>
      </c>
      <c r="P9" s="163">
        <v>10</v>
      </c>
      <c r="Q9" s="163">
        <f t="shared" si="1"/>
        <v>60</v>
      </c>
      <c r="R9" s="145" t="str">
        <f>+IF(Q9&lt;21,Hoja4!$D$1,IF(Q9&lt;121,Hoja4!$D$2,IF(Q9&lt;501,Hoja4!$D$3,Hoja4!$D$4)))</f>
        <v>III</v>
      </c>
      <c r="S9" s="163" t="str">
        <f t="shared" si="2"/>
        <v>ACEPTABLE</v>
      </c>
      <c r="T9" s="163">
        <v>1</v>
      </c>
      <c r="U9" s="163" t="s">
        <v>554</v>
      </c>
      <c r="V9" s="163" t="s">
        <v>680</v>
      </c>
      <c r="W9" s="163"/>
      <c r="X9" s="163"/>
      <c r="Y9" s="163"/>
      <c r="Z9" s="163" t="s">
        <v>678</v>
      </c>
      <c r="AA9" s="163"/>
    </row>
    <row r="10" spans="1:76" s="142" customFormat="1" ht="75" customHeight="1" x14ac:dyDescent="0.15">
      <c r="A10" s="163" t="s">
        <v>548</v>
      </c>
      <c r="B10" s="163" t="s">
        <v>421</v>
      </c>
      <c r="C10" s="173" t="s">
        <v>434</v>
      </c>
      <c r="D10" s="163" t="s">
        <v>534</v>
      </c>
      <c r="E10" s="163" t="s">
        <v>349</v>
      </c>
      <c r="F10" s="163" t="s">
        <v>384</v>
      </c>
      <c r="G10" s="163" t="s">
        <v>383</v>
      </c>
      <c r="H10" s="163" t="s">
        <v>453</v>
      </c>
      <c r="I10" s="144" t="s">
        <v>506</v>
      </c>
      <c r="J10" s="144" t="s">
        <v>506</v>
      </c>
      <c r="K10" s="144" t="s">
        <v>506</v>
      </c>
      <c r="L10" s="163">
        <v>2</v>
      </c>
      <c r="M10" s="163">
        <v>1</v>
      </c>
      <c r="N10" s="163">
        <f t="shared" si="0"/>
        <v>2</v>
      </c>
      <c r="O10" s="163" t="str">
        <f>+IF(N10&lt;5,Hoja4!$A$1,IF(N10&lt;9,Hoja4!$A$2,IF(N10&lt;21,Hoja4!$A$3,Hoja4!$A$4)))</f>
        <v>Bajo</v>
      </c>
      <c r="P10" s="163">
        <v>10</v>
      </c>
      <c r="Q10" s="163">
        <f t="shared" si="1"/>
        <v>20</v>
      </c>
      <c r="R10" s="145" t="str">
        <f>+IF(Q10&lt;21,Hoja4!$D$1,IF(Q10&lt;121,Hoja4!$D$2,IF(Q10&lt;501,Hoja4!$D$3,Hoja4!$D$4)))</f>
        <v>IV</v>
      </c>
      <c r="S10" s="163" t="str">
        <f t="shared" si="2"/>
        <v>ACEPTABLE</v>
      </c>
      <c r="T10" s="163">
        <v>1</v>
      </c>
      <c r="U10" s="163" t="s">
        <v>453</v>
      </c>
      <c r="V10" s="163" t="s">
        <v>657</v>
      </c>
      <c r="W10" s="163"/>
      <c r="X10" s="163"/>
      <c r="Y10" s="163"/>
      <c r="Z10" s="163" t="s">
        <v>695</v>
      </c>
      <c r="AA10" s="163"/>
    </row>
    <row r="11" spans="1:76" s="142" customFormat="1" ht="72" x14ac:dyDescent="0.15">
      <c r="A11" s="163" t="s">
        <v>548</v>
      </c>
      <c r="B11" s="163" t="s">
        <v>421</v>
      </c>
      <c r="C11" s="174" t="s">
        <v>470</v>
      </c>
      <c r="D11" s="163" t="s">
        <v>552</v>
      </c>
      <c r="E11" s="163" t="s">
        <v>350</v>
      </c>
      <c r="F11" s="163" t="s">
        <v>388</v>
      </c>
      <c r="G11" s="163" t="s">
        <v>387</v>
      </c>
      <c r="H11" s="163" t="s">
        <v>389</v>
      </c>
      <c r="I11" s="144" t="s">
        <v>506</v>
      </c>
      <c r="J11" s="144" t="s">
        <v>506</v>
      </c>
      <c r="K11" s="144" t="s">
        <v>506</v>
      </c>
      <c r="L11" s="163">
        <v>2</v>
      </c>
      <c r="M11" s="163">
        <v>2</v>
      </c>
      <c r="N11" s="163">
        <f t="shared" si="0"/>
        <v>4</v>
      </c>
      <c r="O11" s="163" t="str">
        <f>+IF(N11&lt;5,Hoja4!$A$1,IF(N11&lt;9,Hoja4!$A$2,IF(N11&lt;21,Hoja4!$A$3,Hoja4!$A$4)))</f>
        <v>Bajo</v>
      </c>
      <c r="P11" s="163">
        <v>25</v>
      </c>
      <c r="Q11" s="163">
        <f t="shared" si="1"/>
        <v>100</v>
      </c>
      <c r="R11" s="145" t="str">
        <f>+IF(Q11&lt;21,Hoja4!$D$1,IF(Q11&lt;121,Hoja4!$D$2,IF(Q11&lt;501,Hoja4!$D$3,Hoja4!$D$4)))</f>
        <v>III</v>
      </c>
      <c r="S11" s="163" t="str">
        <f t="shared" si="2"/>
        <v>ACEPTABLE</v>
      </c>
      <c r="T11" s="163">
        <v>1</v>
      </c>
      <c r="U11" s="163" t="s">
        <v>544</v>
      </c>
      <c r="V11" s="163" t="s">
        <v>714</v>
      </c>
      <c r="W11" s="163"/>
      <c r="X11" s="163"/>
      <c r="Y11" s="163"/>
      <c r="Z11" s="163" t="s">
        <v>450</v>
      </c>
      <c r="AA11" s="163"/>
    </row>
    <row r="12" spans="1:76" s="142" customFormat="1" ht="91.5" customHeight="1" x14ac:dyDescent="0.15">
      <c r="A12" s="163" t="s">
        <v>548</v>
      </c>
      <c r="B12" s="163" t="s">
        <v>421</v>
      </c>
      <c r="C12" s="163" t="s">
        <v>435</v>
      </c>
      <c r="D12" s="163" t="s">
        <v>538</v>
      </c>
      <c r="E12" s="163" t="s">
        <v>349</v>
      </c>
      <c r="F12" s="163" t="s">
        <v>391</v>
      </c>
      <c r="G12" s="163" t="s">
        <v>390</v>
      </c>
      <c r="H12" s="163" t="s">
        <v>392</v>
      </c>
      <c r="I12" s="144" t="s">
        <v>506</v>
      </c>
      <c r="J12" s="144" t="s">
        <v>506</v>
      </c>
      <c r="K12" s="144" t="s">
        <v>506</v>
      </c>
      <c r="L12" s="163">
        <v>6</v>
      </c>
      <c r="M12" s="163">
        <v>1</v>
      </c>
      <c r="N12" s="163">
        <f t="shared" si="0"/>
        <v>6</v>
      </c>
      <c r="O12" s="163" t="str">
        <f>+IF(N12&lt;5,Hoja4!$A$1,IF(N12&lt;9,Hoja4!$A$2,IF(N12&lt;21,Hoja4!$A$3,Hoja4!$A$4)))</f>
        <v>Medio</v>
      </c>
      <c r="P12" s="163">
        <v>10</v>
      </c>
      <c r="Q12" s="163">
        <f t="shared" si="1"/>
        <v>60</v>
      </c>
      <c r="R12" s="145" t="str">
        <f>+IF(Q12&lt;21,Hoja4!$D$1,IF(Q12&lt;121,Hoja4!$D$2,IF(Q12&lt;501,Hoja4!$D$3,Hoja4!$D$4)))</f>
        <v>III</v>
      </c>
      <c r="S12" s="163" t="str">
        <f t="shared" si="2"/>
        <v>ACEPTABLE</v>
      </c>
      <c r="T12" s="163">
        <v>1</v>
      </c>
      <c r="U12" s="163" t="s">
        <v>555</v>
      </c>
      <c r="V12" s="163" t="s">
        <v>667</v>
      </c>
      <c r="W12" s="163" t="s">
        <v>458</v>
      </c>
      <c r="X12" s="163"/>
      <c r="Y12" s="163" t="s">
        <v>459</v>
      </c>
      <c r="Z12" s="163" t="s">
        <v>545</v>
      </c>
      <c r="AA12" s="163"/>
    </row>
    <row r="13" spans="1:76" s="146" customFormat="1" ht="95.25" customHeight="1" x14ac:dyDescent="0.15">
      <c r="A13" s="163" t="s">
        <v>548</v>
      </c>
      <c r="B13" s="163" t="s">
        <v>421</v>
      </c>
      <c r="C13" s="149" t="s">
        <v>464</v>
      </c>
      <c r="D13" s="162" t="s">
        <v>540</v>
      </c>
      <c r="E13" s="163" t="s">
        <v>349</v>
      </c>
      <c r="F13" s="163" t="s">
        <v>398</v>
      </c>
      <c r="G13" s="163" t="s">
        <v>390</v>
      </c>
      <c r="H13" s="163" t="s">
        <v>399</v>
      </c>
      <c r="I13" s="144" t="s">
        <v>506</v>
      </c>
      <c r="J13" s="144" t="s">
        <v>506</v>
      </c>
      <c r="K13" s="144" t="s">
        <v>506</v>
      </c>
      <c r="L13" s="163">
        <v>2</v>
      </c>
      <c r="M13" s="163">
        <v>1</v>
      </c>
      <c r="N13" s="163">
        <f t="shared" si="0"/>
        <v>2</v>
      </c>
      <c r="O13" s="163" t="str">
        <f>+IF(N13&lt;5,Hoja4!$A$1,IF(N13&lt;9,Hoja4!$A$2,IF(N13&lt;21,Hoja4!$A$3,Hoja4!$A$4)))</f>
        <v>Bajo</v>
      </c>
      <c r="P13" s="163">
        <v>10</v>
      </c>
      <c r="Q13" s="163">
        <f t="shared" si="1"/>
        <v>20</v>
      </c>
      <c r="R13" s="145" t="str">
        <f>+IF(Q13&lt;21,Hoja4!$D$1,IF(Q13&lt;121,Hoja4!$D$2,IF(Q13&lt;501,Hoja4!$D$3,Hoja4!$D$4)))</f>
        <v>IV</v>
      </c>
      <c r="S13" s="163" t="str">
        <f t="shared" si="2"/>
        <v>ACEPTABLE</v>
      </c>
      <c r="T13" s="163">
        <v>1</v>
      </c>
      <c r="U13" s="163" t="s">
        <v>646</v>
      </c>
      <c r="V13" s="163" t="s">
        <v>714</v>
      </c>
      <c r="W13" s="163"/>
      <c r="X13" s="163"/>
      <c r="Y13" s="163" t="s">
        <v>717</v>
      </c>
      <c r="Z13" s="163" t="s">
        <v>706</v>
      </c>
      <c r="AA13" s="163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</row>
    <row r="14" spans="1:76" s="146" customFormat="1" ht="95.25" customHeight="1" x14ac:dyDescent="0.15">
      <c r="A14" s="163" t="s">
        <v>548</v>
      </c>
      <c r="B14" s="163" t="s">
        <v>421</v>
      </c>
      <c r="C14" s="148" t="s">
        <v>469</v>
      </c>
      <c r="D14" s="163" t="s">
        <v>542</v>
      </c>
      <c r="E14" s="163" t="s">
        <v>349</v>
      </c>
      <c r="F14" s="163" t="s">
        <v>452</v>
      </c>
      <c r="G14" s="163" t="s">
        <v>201</v>
      </c>
      <c r="H14" s="163" t="s">
        <v>453</v>
      </c>
      <c r="I14" s="144" t="s">
        <v>506</v>
      </c>
      <c r="J14" s="144" t="s">
        <v>506</v>
      </c>
      <c r="K14" s="144" t="s">
        <v>506</v>
      </c>
      <c r="L14" s="163">
        <v>10</v>
      </c>
      <c r="M14" s="163">
        <v>4</v>
      </c>
      <c r="N14" s="163">
        <f t="shared" si="0"/>
        <v>40</v>
      </c>
      <c r="O14" s="163" t="s">
        <v>173</v>
      </c>
      <c r="P14" s="163">
        <v>60</v>
      </c>
      <c r="Q14" s="163">
        <f t="shared" si="1"/>
        <v>2400</v>
      </c>
      <c r="R14" s="143" t="str">
        <f>+IF(Q14&lt;21,Hoja4!$D$1,IF(Q14&lt;121,Hoja4!$D$2,IF(Q14&lt;501,Hoja4!$D$3,Hoja4!$D$4)))</f>
        <v>I</v>
      </c>
      <c r="S14" s="163" t="str">
        <f t="shared" si="2"/>
        <v>NO ACEPTABLE</v>
      </c>
      <c r="T14" s="163">
        <v>1</v>
      </c>
      <c r="U14" s="163" t="s">
        <v>453</v>
      </c>
      <c r="V14" s="163" t="s">
        <v>658</v>
      </c>
      <c r="W14" s="163" t="s">
        <v>673</v>
      </c>
      <c r="X14" s="163"/>
      <c r="Y14" s="163" t="s">
        <v>675</v>
      </c>
      <c r="Z14" s="163" t="s">
        <v>674</v>
      </c>
      <c r="AA14" s="163" t="s">
        <v>454</v>
      </c>
    </row>
    <row r="15" spans="1:76" s="147" customFormat="1" ht="9" x14ac:dyDescent="0.15"/>
    <row r="16" spans="1:76" s="147" customFormat="1" ht="9" x14ac:dyDescent="0.15"/>
    <row r="17" spans="1:8" s="147" customFormat="1" ht="11.25" x14ac:dyDescent="0.15">
      <c r="H17" s="164"/>
    </row>
    <row r="18" spans="1:8" s="147" customFormat="1" ht="11.25" x14ac:dyDescent="0.15">
      <c r="H18" s="164"/>
    </row>
    <row r="19" spans="1:8" s="147" customFormat="1" ht="11.25" x14ac:dyDescent="0.15">
      <c r="H19" s="164"/>
    </row>
    <row r="20" spans="1:8" s="147" customFormat="1" ht="11.25" x14ac:dyDescent="0.15">
      <c r="H20" s="164"/>
    </row>
    <row r="21" spans="1:8" s="147" customFormat="1" ht="9" x14ac:dyDescent="0.15"/>
    <row r="22" spans="1:8" s="147" customFormat="1" ht="9" x14ac:dyDescent="0.15"/>
    <row r="23" spans="1:8" s="147" customFormat="1" ht="9" x14ac:dyDescent="0.15"/>
    <row r="24" spans="1:8" s="147" customFormat="1" ht="9" x14ac:dyDescent="0.15"/>
    <row r="25" spans="1:8" s="147" customFormat="1" ht="9" x14ac:dyDescent="0.15"/>
    <row r="26" spans="1:8" s="147" customFormat="1" ht="9" x14ac:dyDescent="0.15"/>
    <row r="27" spans="1:8" s="147" customFormat="1" ht="9" x14ac:dyDescent="0.15"/>
    <row r="28" spans="1:8" x14ac:dyDescent="0.25">
      <c r="A28" s="7"/>
      <c r="B28" s="7"/>
      <c r="C28" s="7"/>
      <c r="D28" s="7"/>
      <c r="E28" s="7"/>
    </row>
    <row r="29" spans="1:8" x14ac:dyDescent="0.25">
      <c r="A29" s="7"/>
      <c r="B29" s="7"/>
      <c r="C29" s="7"/>
      <c r="D29" s="7"/>
      <c r="E29" s="7"/>
    </row>
    <row r="30" spans="1:8" x14ac:dyDescent="0.25">
      <c r="A30" s="7"/>
      <c r="B30" s="7"/>
      <c r="C30" s="7"/>
      <c r="D30" s="7"/>
      <c r="E30" s="7"/>
    </row>
    <row r="31" spans="1:8" x14ac:dyDescent="0.25">
      <c r="A31" s="7"/>
      <c r="B31" s="7"/>
      <c r="C31" s="7"/>
      <c r="D31" s="7"/>
      <c r="E31" s="7"/>
    </row>
    <row r="32" spans="1:8" x14ac:dyDescent="0.25">
      <c r="A32" s="7"/>
      <c r="B32" s="7"/>
      <c r="C32" s="7"/>
      <c r="D32" s="7"/>
      <c r="E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</sheetData>
  <autoFilter ref="F3:AA12"/>
  <mergeCells count="12">
    <mergeCell ref="H1:H3"/>
    <mergeCell ref="L1:R2"/>
    <mergeCell ref="W1:AA2"/>
    <mergeCell ref="I1:K2"/>
    <mergeCell ref="S1:S2"/>
    <mergeCell ref="T1:V2"/>
    <mergeCell ref="F1:G2"/>
    <mergeCell ref="A1:A3"/>
    <mergeCell ref="B1:B3"/>
    <mergeCell ref="C1:C3"/>
    <mergeCell ref="D1:D3"/>
    <mergeCell ref="E1:E3"/>
  </mergeCells>
  <pageMargins left="0.7" right="0.7" top="0.75" bottom="0.75" header="0.3" footer="0.3"/>
  <pageSetup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FAF"/>
  </sheetPr>
  <dimension ref="A1:AA324"/>
  <sheetViews>
    <sheetView zoomScaleNormal="100" workbookViewId="0">
      <pane xSplit="7" ySplit="3" topLeftCell="H4" activePane="bottomRight" state="frozen"/>
      <selection pane="topRight" activeCell="D1" sqref="D1"/>
      <selection pane="bottomLeft" activeCell="A4" sqref="A4"/>
      <selection pane="bottomRight" activeCell="H4" sqref="H4"/>
    </sheetView>
  </sheetViews>
  <sheetFormatPr baseColWidth="10" defaultRowHeight="15" x14ac:dyDescent="0.25"/>
  <cols>
    <col min="1" max="1" width="12" style="72" customWidth="1"/>
    <col min="2" max="2" width="6.85546875" style="72" customWidth="1"/>
    <col min="3" max="4" width="13.42578125" style="136" customWidth="1"/>
    <col min="5" max="5" width="5" customWidth="1"/>
    <col min="6" max="6" width="9.7109375" customWidth="1"/>
    <col min="7" max="7" width="10.42578125" customWidth="1"/>
    <col min="8" max="8" width="15.28515625" customWidth="1"/>
    <col min="9" max="11" width="4.140625" customWidth="1"/>
    <col min="12" max="14" width="4.28515625" customWidth="1"/>
    <col min="15" max="15" width="7" customWidth="1"/>
    <col min="16" max="18" width="4.28515625" customWidth="1"/>
    <col min="19" max="19" width="12" style="177" bestFit="1" customWidth="1"/>
    <col min="20" max="20" width="7.42578125" style="177" bestFit="1" customWidth="1"/>
    <col min="21" max="21" width="9.42578125" style="177" bestFit="1" customWidth="1"/>
    <col min="22" max="22" width="16" style="177" customWidth="1"/>
    <col min="23" max="23" width="12.140625" customWidth="1"/>
    <col min="24" max="24" width="7.140625" customWidth="1"/>
    <col min="25" max="25" width="14.7109375" customWidth="1"/>
    <col min="26" max="26" width="22" customWidth="1"/>
    <col min="27" max="27" width="14.85546875" customWidth="1"/>
  </cols>
  <sheetData>
    <row r="1" spans="1:27" ht="38.25" customHeight="1" x14ac:dyDescent="0.25">
      <c r="A1" s="312" t="s">
        <v>0</v>
      </c>
      <c r="B1" s="297" t="s">
        <v>1</v>
      </c>
      <c r="C1" s="297" t="s">
        <v>2</v>
      </c>
      <c r="D1" s="297" t="s">
        <v>3</v>
      </c>
      <c r="E1" s="313" t="s">
        <v>342</v>
      </c>
      <c r="F1" s="316" t="s">
        <v>13</v>
      </c>
      <c r="G1" s="317"/>
      <c r="H1" s="304" t="s">
        <v>341</v>
      </c>
      <c r="I1" s="298" t="s">
        <v>343</v>
      </c>
      <c r="J1" s="299"/>
      <c r="K1" s="300"/>
      <c r="L1" s="298" t="s">
        <v>344</v>
      </c>
      <c r="M1" s="299"/>
      <c r="N1" s="299"/>
      <c r="O1" s="299"/>
      <c r="P1" s="299"/>
      <c r="Q1" s="299"/>
      <c r="R1" s="300"/>
      <c r="S1" s="306" t="s">
        <v>663</v>
      </c>
      <c r="T1" s="310" t="s">
        <v>237</v>
      </c>
      <c r="U1" s="310"/>
      <c r="V1" s="310"/>
      <c r="W1" s="298" t="s">
        <v>345</v>
      </c>
      <c r="X1" s="299"/>
      <c r="Y1" s="299"/>
      <c r="Z1" s="299"/>
      <c r="AA1" s="300"/>
    </row>
    <row r="2" spans="1:27" ht="19.5" customHeight="1" x14ac:dyDescent="0.25">
      <c r="A2" s="312"/>
      <c r="B2" s="297"/>
      <c r="C2" s="297"/>
      <c r="D2" s="297"/>
      <c r="E2" s="314"/>
      <c r="F2" s="304" t="s">
        <v>573</v>
      </c>
      <c r="G2" s="304" t="s">
        <v>5</v>
      </c>
      <c r="H2" s="304"/>
      <c r="I2" s="301"/>
      <c r="J2" s="302"/>
      <c r="K2" s="303"/>
      <c r="L2" s="301"/>
      <c r="M2" s="302"/>
      <c r="N2" s="302"/>
      <c r="O2" s="302"/>
      <c r="P2" s="302"/>
      <c r="Q2" s="302"/>
      <c r="R2" s="303"/>
      <c r="S2" s="307"/>
      <c r="T2" s="310"/>
      <c r="U2" s="310"/>
      <c r="V2" s="310"/>
      <c r="W2" s="301"/>
      <c r="X2" s="302"/>
      <c r="Y2" s="302"/>
      <c r="Z2" s="302"/>
      <c r="AA2" s="303"/>
    </row>
    <row r="3" spans="1:27" ht="75.75" customHeight="1" x14ac:dyDescent="0.25">
      <c r="A3" s="312"/>
      <c r="B3" s="297"/>
      <c r="C3" s="297"/>
      <c r="D3" s="297"/>
      <c r="E3" s="315"/>
      <c r="F3" s="304"/>
      <c r="G3" s="304"/>
      <c r="H3" s="304"/>
      <c r="I3" s="170" t="s">
        <v>7</v>
      </c>
      <c r="J3" s="170" t="s">
        <v>145</v>
      </c>
      <c r="K3" s="170" t="s">
        <v>144</v>
      </c>
      <c r="L3" s="185" t="s">
        <v>508</v>
      </c>
      <c r="M3" s="185" t="s">
        <v>659</v>
      </c>
      <c r="N3" s="185" t="s">
        <v>660</v>
      </c>
      <c r="O3" s="185" t="s">
        <v>140</v>
      </c>
      <c r="P3" s="185" t="s">
        <v>661</v>
      </c>
      <c r="Q3" s="185" t="s">
        <v>346</v>
      </c>
      <c r="R3" s="170" t="s">
        <v>346</v>
      </c>
      <c r="S3" s="176" t="s">
        <v>10</v>
      </c>
      <c r="T3" s="185" t="s">
        <v>569</v>
      </c>
      <c r="U3" s="185" t="s">
        <v>509</v>
      </c>
      <c r="V3" s="185" t="s">
        <v>662</v>
      </c>
      <c r="W3" s="170" t="s">
        <v>11</v>
      </c>
      <c r="X3" s="185" t="s">
        <v>12</v>
      </c>
      <c r="Y3" s="170" t="s">
        <v>510</v>
      </c>
      <c r="Z3" s="170" t="s">
        <v>511</v>
      </c>
      <c r="AA3" s="170" t="s">
        <v>512</v>
      </c>
    </row>
    <row r="4" spans="1:27" s="198" customFormat="1" ht="95.25" customHeight="1" x14ac:dyDescent="0.2">
      <c r="A4" s="194" t="s">
        <v>571</v>
      </c>
      <c r="B4" s="191" t="s">
        <v>572</v>
      </c>
      <c r="C4" s="158" t="s">
        <v>753</v>
      </c>
      <c r="D4" s="191" t="s">
        <v>754</v>
      </c>
      <c r="E4" s="191" t="s">
        <v>350</v>
      </c>
      <c r="F4" s="159" t="s">
        <v>574</v>
      </c>
      <c r="G4" s="159" t="s">
        <v>730</v>
      </c>
      <c r="H4" s="191" t="s">
        <v>352</v>
      </c>
      <c r="I4" s="180" t="s">
        <v>506</v>
      </c>
      <c r="J4" s="180" t="s">
        <v>506</v>
      </c>
      <c r="K4" s="180" t="s">
        <v>506</v>
      </c>
      <c r="L4" s="191">
        <v>6</v>
      </c>
      <c r="M4" s="191">
        <v>3</v>
      </c>
      <c r="N4" s="191">
        <f t="shared" ref="N4:N18" si="0">+L4*M4</f>
        <v>18</v>
      </c>
      <c r="O4" s="191" t="str">
        <f>+IF(N4&lt;5,Hoja4!$A$1,IF(N4&lt;9,Hoja4!$A$2,IF(N4&lt;21,Hoja4!$A$3,Hoja4!$A$4)))</f>
        <v>Alto</v>
      </c>
      <c r="P4" s="191">
        <v>10</v>
      </c>
      <c r="Q4" s="191">
        <f t="shared" ref="Q4:Q18" si="1">+P4*N4</f>
        <v>180</v>
      </c>
      <c r="R4" s="116" t="str">
        <f>+IF(Q4&lt;21,Hoja4!$D$1,IF(Q4&lt;121,Hoja4!$D$2,IF(Q4&lt;501,Hoja4!$D$3,Hoja4!$D$4)))</f>
        <v xml:space="preserve">II </v>
      </c>
      <c r="S4" s="173" t="str">
        <f t="shared" ref="S4:S18" si="2">IF(AND(Q4&lt;=20),"ACEPTABLE",IF(AND(Q4&gt;=40,Q4&lt;120),"ACEPTABLE",IF(AND(Q4&gt;=150,Q4&lt;500),"NO ACEPTABLE O ACEPTABLE CON CONTROL",IF(AND(Q4&gt;=600,Q4&lt;=4000),"NO ACEPTABLE"))))</f>
        <v>NO ACEPTABLE O ACEPTABLE CON CONTROL</v>
      </c>
      <c r="T4" s="191">
        <v>1</v>
      </c>
      <c r="U4" s="173" t="s">
        <v>515</v>
      </c>
      <c r="V4" s="163" t="s">
        <v>679</v>
      </c>
      <c r="W4" s="191"/>
      <c r="X4" s="191"/>
      <c r="Y4" s="191"/>
      <c r="Z4" s="191" t="s">
        <v>727</v>
      </c>
      <c r="AA4" s="191" t="s">
        <v>726</v>
      </c>
    </row>
    <row r="5" spans="1:27" s="198" customFormat="1" ht="56.25" x14ac:dyDescent="0.2">
      <c r="A5" s="194" t="s">
        <v>571</v>
      </c>
      <c r="B5" s="191" t="s">
        <v>572</v>
      </c>
      <c r="C5" s="158" t="s">
        <v>752</v>
      </c>
      <c r="D5" s="191" t="s">
        <v>755</v>
      </c>
      <c r="E5" s="191" t="s">
        <v>350</v>
      </c>
      <c r="F5" s="159" t="s">
        <v>749</v>
      </c>
      <c r="G5" s="159" t="s">
        <v>730</v>
      </c>
      <c r="H5" s="191" t="s">
        <v>356</v>
      </c>
      <c r="I5" s="191" t="s">
        <v>751</v>
      </c>
      <c r="J5" s="191" t="s">
        <v>506</v>
      </c>
      <c r="K5" s="191" t="s">
        <v>506</v>
      </c>
      <c r="L5" s="191">
        <v>6</v>
      </c>
      <c r="M5" s="191">
        <v>3</v>
      </c>
      <c r="N5" s="191">
        <f t="shared" si="0"/>
        <v>18</v>
      </c>
      <c r="O5" s="191" t="str">
        <f>+IF(N5&lt;5,Hoja4!$A$1,IF(N5&lt;9,Hoja4!$A$2,IF(N5&lt;21,Hoja4!$A$3,Hoja4!$A$4)))</f>
        <v>Alto</v>
      </c>
      <c r="P5" s="191">
        <v>25</v>
      </c>
      <c r="Q5" s="191">
        <f t="shared" si="1"/>
        <v>450</v>
      </c>
      <c r="R5" s="116" t="str">
        <f>+IF(Q5&lt;21,Hoja4!$D$1,IF(Q5&lt;121,Hoja4!$D$2,IF(Q5&lt;501,Hoja4!$D$3,Hoja4!$D$4)))</f>
        <v xml:space="preserve">II </v>
      </c>
      <c r="S5" s="173" t="str">
        <f t="shared" si="2"/>
        <v>NO ACEPTABLE O ACEPTABLE CON CONTROL</v>
      </c>
      <c r="T5" s="191">
        <v>1</v>
      </c>
      <c r="U5" s="173" t="s">
        <v>515</v>
      </c>
      <c r="V5" s="163" t="s">
        <v>729</v>
      </c>
      <c r="W5" s="191"/>
      <c r="X5" s="191"/>
      <c r="Y5" s="191" t="s">
        <v>750</v>
      </c>
      <c r="Z5" s="191" t="s">
        <v>728</v>
      </c>
      <c r="AA5" s="191"/>
    </row>
    <row r="6" spans="1:27" s="198" customFormat="1" ht="56.25" x14ac:dyDescent="0.2">
      <c r="A6" s="194" t="s">
        <v>571</v>
      </c>
      <c r="B6" s="159" t="s">
        <v>578</v>
      </c>
      <c r="C6" s="159" t="s">
        <v>488</v>
      </c>
      <c r="D6" s="191" t="s">
        <v>756</v>
      </c>
      <c r="E6" s="191" t="s">
        <v>350</v>
      </c>
      <c r="F6" s="159" t="s">
        <v>582</v>
      </c>
      <c r="G6" s="159" t="s">
        <v>367</v>
      </c>
      <c r="H6" s="191" t="s">
        <v>372</v>
      </c>
      <c r="I6" s="191" t="s">
        <v>751</v>
      </c>
      <c r="J6" s="191" t="s">
        <v>506</v>
      </c>
      <c r="K6" s="191" t="s">
        <v>506</v>
      </c>
      <c r="L6" s="191">
        <v>2</v>
      </c>
      <c r="M6" s="191">
        <v>3</v>
      </c>
      <c r="N6" s="191">
        <f t="shared" si="0"/>
        <v>6</v>
      </c>
      <c r="O6" s="191" t="str">
        <f>+IF(N6&lt;5,Hoja4!$A$1,IF(N6&lt;9,Hoja4!$A$2,IF(N6&lt;21,Hoja4!$A$3,Hoja4!$A$4)))</f>
        <v>Medio</v>
      </c>
      <c r="P6" s="191">
        <v>10</v>
      </c>
      <c r="Q6" s="191">
        <f t="shared" si="1"/>
        <v>60</v>
      </c>
      <c r="R6" s="116" t="str">
        <f>+IF(Q6&lt;21,Hoja4!$D$1,IF(Q6&lt;121,Hoja4!$D$2,IF(Q6&lt;501,Hoja4!$D$3,Hoja4!$D$4)))</f>
        <v>III</v>
      </c>
      <c r="S6" s="173" t="str">
        <f t="shared" si="2"/>
        <v>ACEPTABLE</v>
      </c>
      <c r="T6" s="191">
        <v>1</v>
      </c>
      <c r="U6" s="173" t="s">
        <v>515</v>
      </c>
      <c r="V6" s="163" t="s">
        <v>707</v>
      </c>
      <c r="W6" s="163"/>
      <c r="X6" s="163"/>
      <c r="Y6" s="191"/>
      <c r="Z6" s="191" t="s">
        <v>731</v>
      </c>
      <c r="AA6" s="191"/>
    </row>
    <row r="7" spans="1:27" s="198" customFormat="1" ht="56.25" customHeight="1" x14ac:dyDescent="0.2">
      <c r="A7" s="194" t="s">
        <v>571</v>
      </c>
      <c r="B7" s="159" t="s">
        <v>578</v>
      </c>
      <c r="C7" s="159" t="s">
        <v>579</v>
      </c>
      <c r="D7" s="191" t="s">
        <v>757</v>
      </c>
      <c r="E7" s="191" t="s">
        <v>350</v>
      </c>
      <c r="F7" s="159" t="s">
        <v>758</v>
      </c>
      <c r="G7" s="159" t="s">
        <v>367</v>
      </c>
      <c r="H7" s="191" t="s">
        <v>372</v>
      </c>
      <c r="I7" s="191" t="s">
        <v>506</v>
      </c>
      <c r="J7" s="191" t="s">
        <v>506</v>
      </c>
      <c r="K7" s="191" t="s">
        <v>506</v>
      </c>
      <c r="L7" s="191">
        <v>2</v>
      </c>
      <c r="M7" s="191">
        <v>3</v>
      </c>
      <c r="N7" s="191">
        <v>6</v>
      </c>
      <c r="O7" s="191" t="str">
        <f>+IF(N7&lt;5,Hoja4!$A$1,IF(N7&lt;9,Hoja4!$A$2,IF(N7&lt;21,Hoja4!$A$3,Hoja4!$A$4)))</f>
        <v>Medio</v>
      </c>
      <c r="P7" s="191">
        <v>10</v>
      </c>
      <c r="Q7" s="191">
        <f t="shared" si="1"/>
        <v>60</v>
      </c>
      <c r="R7" s="116" t="str">
        <f>+IF(Q7&lt;21,Hoja4!$D$1,IF(Q7&lt;121,Hoja4!$D$2,IF(Q7&lt;501,Hoja4!$D$3,Hoja4!$D$4)))</f>
        <v>III</v>
      </c>
      <c r="S7" s="173" t="str">
        <f t="shared" si="2"/>
        <v>ACEPTABLE</v>
      </c>
      <c r="T7" s="191">
        <v>1</v>
      </c>
      <c r="U7" s="173" t="s">
        <v>585</v>
      </c>
      <c r="V7" s="163" t="s">
        <v>707</v>
      </c>
      <c r="W7" s="163"/>
      <c r="X7" s="163"/>
      <c r="Y7" s="191"/>
      <c r="Z7" s="191" t="s">
        <v>706</v>
      </c>
      <c r="AA7" s="191"/>
    </row>
    <row r="8" spans="1:27" s="200" customFormat="1" ht="74.25" customHeight="1" x14ac:dyDescent="0.2">
      <c r="A8" s="194" t="s">
        <v>571</v>
      </c>
      <c r="B8" s="158" t="s">
        <v>480</v>
      </c>
      <c r="C8" s="159" t="s">
        <v>759</v>
      </c>
      <c r="D8" s="191" t="s">
        <v>760</v>
      </c>
      <c r="E8" s="191" t="s">
        <v>350</v>
      </c>
      <c r="F8" s="189" t="s">
        <v>589</v>
      </c>
      <c r="G8" s="189" t="s">
        <v>478</v>
      </c>
      <c r="H8" s="191" t="s">
        <v>362</v>
      </c>
      <c r="I8" s="191" t="s">
        <v>506</v>
      </c>
      <c r="J8" s="191" t="s">
        <v>506</v>
      </c>
      <c r="K8" s="191" t="s">
        <v>506</v>
      </c>
      <c r="L8" s="191">
        <v>6</v>
      </c>
      <c r="M8" s="191">
        <v>3</v>
      </c>
      <c r="N8" s="191">
        <f t="shared" si="0"/>
        <v>18</v>
      </c>
      <c r="O8" s="191" t="str">
        <f>+IF(N8&lt;5,Hoja4!$A$1,IF(N8&lt;9,Hoja4!$A$2,IF(N8&lt;21,Hoja4!$A$3,Hoja4!$A$4)))</f>
        <v>Alto</v>
      </c>
      <c r="P8" s="191">
        <v>10</v>
      </c>
      <c r="Q8" s="191">
        <f t="shared" si="1"/>
        <v>180</v>
      </c>
      <c r="R8" s="153" t="str">
        <f>+IF(Q8&lt;21,Hoja4!$D$1,IF(Q8&lt;121,Hoja4!$D$2,IF(Q8&lt;501,Hoja4!$D$3,Hoja4!$D$4)))</f>
        <v xml:space="preserve">II </v>
      </c>
      <c r="S8" s="173" t="str">
        <f t="shared" si="2"/>
        <v>NO ACEPTABLE O ACEPTABLE CON CONTROL</v>
      </c>
      <c r="T8" s="191">
        <v>1</v>
      </c>
      <c r="U8" s="173" t="s">
        <v>591</v>
      </c>
      <c r="V8" s="163" t="s">
        <v>734</v>
      </c>
      <c r="W8" s="191"/>
      <c r="X8" s="191"/>
      <c r="Y8" s="191" t="s">
        <v>736</v>
      </c>
      <c r="Z8" s="191" t="s">
        <v>732</v>
      </c>
      <c r="AA8" s="191" t="s">
        <v>733</v>
      </c>
    </row>
    <row r="9" spans="1:27" s="200" customFormat="1" ht="45" x14ac:dyDescent="0.2">
      <c r="A9" s="194" t="s">
        <v>571</v>
      </c>
      <c r="B9" s="158" t="s">
        <v>480</v>
      </c>
      <c r="C9" s="159" t="s">
        <v>761</v>
      </c>
      <c r="D9" s="191" t="s">
        <v>588</v>
      </c>
      <c r="E9" s="191" t="s">
        <v>350</v>
      </c>
      <c r="F9" s="191" t="s">
        <v>762</v>
      </c>
      <c r="G9" s="191" t="s">
        <v>743</v>
      </c>
      <c r="H9" s="191" t="s">
        <v>453</v>
      </c>
      <c r="I9" s="191" t="s">
        <v>506</v>
      </c>
      <c r="J9" s="191" t="s">
        <v>506</v>
      </c>
      <c r="K9" s="191" t="s">
        <v>506</v>
      </c>
      <c r="L9" s="191">
        <v>6</v>
      </c>
      <c r="M9" s="191">
        <v>3</v>
      </c>
      <c r="N9" s="191">
        <f t="shared" si="0"/>
        <v>18</v>
      </c>
      <c r="O9" s="191" t="str">
        <f>+IF(N9&lt;5,Hoja4!$A$1,IF(N9&lt;9,Hoja4!$A$2,IF(N9&lt;21,Hoja4!$A$3,Hoja4!$A$4)))</f>
        <v>Alto</v>
      </c>
      <c r="P9" s="191">
        <v>100</v>
      </c>
      <c r="Q9" s="191">
        <f t="shared" si="1"/>
        <v>1800</v>
      </c>
      <c r="R9" s="155" t="str">
        <f>+IF(Q9&lt;21,Hoja4!$D$1,IF(Q9&lt;121,Hoja4!$D$2,IF(Q9&lt;501,Hoja4!$D$3,Hoja4!$D$4)))</f>
        <v>I</v>
      </c>
      <c r="S9" s="173" t="str">
        <f t="shared" si="2"/>
        <v>NO ACEPTABLE</v>
      </c>
      <c r="T9" s="191">
        <v>1</v>
      </c>
      <c r="U9" s="173" t="s">
        <v>453</v>
      </c>
      <c r="V9" s="163" t="s">
        <v>658</v>
      </c>
      <c r="W9" s="191"/>
      <c r="X9" s="191"/>
      <c r="Y9" s="191" t="s">
        <v>735</v>
      </c>
      <c r="Z9" s="191" t="s">
        <v>674</v>
      </c>
      <c r="AA9" s="191" t="s">
        <v>454</v>
      </c>
    </row>
    <row r="10" spans="1:27" s="200" customFormat="1" ht="33" customHeight="1" x14ac:dyDescent="0.2">
      <c r="A10" s="158" t="s">
        <v>592</v>
      </c>
      <c r="B10" s="159" t="s">
        <v>481</v>
      </c>
      <c r="C10" s="159" t="s">
        <v>763</v>
      </c>
      <c r="D10" s="191" t="s">
        <v>764</v>
      </c>
      <c r="E10" s="191" t="s">
        <v>350</v>
      </c>
      <c r="F10" s="159" t="s">
        <v>765</v>
      </c>
      <c r="G10" s="158" t="s">
        <v>478</v>
      </c>
      <c r="H10" s="191" t="s">
        <v>362</v>
      </c>
      <c r="I10" s="191" t="s">
        <v>506</v>
      </c>
      <c r="J10" s="191" t="s">
        <v>506</v>
      </c>
      <c r="K10" s="191" t="s">
        <v>506</v>
      </c>
      <c r="L10" s="191">
        <v>2</v>
      </c>
      <c r="M10" s="191">
        <v>3</v>
      </c>
      <c r="N10" s="191">
        <f t="shared" si="0"/>
        <v>6</v>
      </c>
      <c r="O10" s="191" t="str">
        <f>+IF(N10&lt;5,Hoja4!$A$1,IF(N10&lt;9,Hoja4!$A$2,IF(N10&lt;21,Hoja4!$A$3,Hoja4!$A$4)))</f>
        <v>Medio</v>
      </c>
      <c r="P10" s="191">
        <v>10</v>
      </c>
      <c r="Q10" s="191">
        <f t="shared" si="1"/>
        <v>60</v>
      </c>
      <c r="R10" s="116" t="str">
        <f>+IF(Q10&lt;21,Hoja4!$D$1,IF(Q10&lt;121,Hoja4!$D$2,IF(Q10&lt;501,Hoja4!$D$3,Hoja4!$D$4)))</f>
        <v>III</v>
      </c>
      <c r="S10" s="173" t="str">
        <f t="shared" si="2"/>
        <v>ACEPTABLE</v>
      </c>
      <c r="T10" s="191">
        <v>1</v>
      </c>
      <c r="U10" s="173" t="s">
        <v>515</v>
      </c>
      <c r="V10" s="163" t="s">
        <v>734</v>
      </c>
      <c r="W10" s="191"/>
      <c r="X10" s="191"/>
      <c r="Y10" s="191"/>
      <c r="Z10" s="191" t="s">
        <v>732</v>
      </c>
      <c r="AA10" s="191" t="s">
        <v>737</v>
      </c>
    </row>
    <row r="11" spans="1:27" s="200" customFormat="1" ht="50.25" customHeight="1" x14ac:dyDescent="0.2">
      <c r="A11" s="158" t="s">
        <v>592</v>
      </c>
      <c r="B11" s="159" t="s">
        <v>481</v>
      </c>
      <c r="C11" s="159" t="s">
        <v>594</v>
      </c>
      <c r="D11" s="191" t="s">
        <v>766</v>
      </c>
      <c r="E11" s="191" t="s">
        <v>350</v>
      </c>
      <c r="F11" s="159" t="s">
        <v>767</v>
      </c>
      <c r="G11" s="159" t="s">
        <v>478</v>
      </c>
      <c r="H11" s="191" t="s">
        <v>492</v>
      </c>
      <c r="I11" s="191" t="s">
        <v>506</v>
      </c>
      <c r="J11" s="191" t="s">
        <v>506</v>
      </c>
      <c r="K11" s="191" t="s">
        <v>506</v>
      </c>
      <c r="L11" s="191">
        <v>2</v>
      </c>
      <c r="M11" s="191">
        <v>3</v>
      </c>
      <c r="N11" s="191">
        <f t="shared" si="0"/>
        <v>6</v>
      </c>
      <c r="O11" s="191" t="str">
        <f>+IF(N11&lt;5,Hoja4!$A$1,IF(N11&lt;9,Hoja4!$A$2,IF(N11&lt;21,Hoja4!$A$3,Hoja4!$A$4)))</f>
        <v>Medio</v>
      </c>
      <c r="P11" s="191">
        <v>10</v>
      </c>
      <c r="Q11" s="191">
        <f t="shared" si="1"/>
        <v>60</v>
      </c>
      <c r="R11" s="116" t="str">
        <f>+IF(Q11&lt;21,Hoja4!$D$1,IF(Q11&lt;121,Hoja4!$D$2,IF(Q11&lt;501,Hoja4!$D$3,Hoja4!$D$4)))</f>
        <v>III</v>
      </c>
      <c r="S11" s="173" t="str">
        <f t="shared" si="2"/>
        <v>ACEPTABLE</v>
      </c>
      <c r="T11" s="191">
        <v>1</v>
      </c>
      <c r="U11" s="173" t="s">
        <v>515</v>
      </c>
      <c r="V11" s="163" t="s">
        <v>707</v>
      </c>
      <c r="W11" s="191"/>
      <c r="X11" s="191"/>
      <c r="Y11" s="191"/>
      <c r="Z11" s="191" t="s">
        <v>738</v>
      </c>
      <c r="AA11" s="191"/>
    </row>
    <row r="12" spans="1:27" s="200" customFormat="1" ht="50.25" customHeight="1" x14ac:dyDescent="0.2">
      <c r="A12" s="158" t="s">
        <v>768</v>
      </c>
      <c r="B12" s="159" t="s">
        <v>769</v>
      </c>
      <c r="C12" s="159" t="s">
        <v>770</v>
      </c>
      <c r="D12" s="191" t="s">
        <v>771</v>
      </c>
      <c r="E12" s="191" t="s">
        <v>350</v>
      </c>
      <c r="F12" s="190" t="s">
        <v>772</v>
      </c>
      <c r="G12" s="190" t="s">
        <v>774</v>
      </c>
      <c r="H12" s="191" t="s">
        <v>773</v>
      </c>
      <c r="I12" s="191" t="s">
        <v>506</v>
      </c>
      <c r="J12" s="191" t="s">
        <v>506</v>
      </c>
      <c r="K12" s="191" t="s">
        <v>506</v>
      </c>
      <c r="L12" s="191">
        <v>2</v>
      </c>
      <c r="M12" s="191">
        <v>3</v>
      </c>
      <c r="N12" s="191">
        <f t="shared" si="0"/>
        <v>6</v>
      </c>
      <c r="O12" s="191" t="str">
        <f>+IF(N12&lt;5,Hoja4!$A$1,IF(N12&lt;9,Hoja4!$A$2,IF(N12&lt;21,Hoja4!$A$3,Hoja4!$A$4)))</f>
        <v>Medio</v>
      </c>
      <c r="P12" s="191">
        <v>100</v>
      </c>
      <c r="Q12" s="191">
        <f t="shared" si="1"/>
        <v>600</v>
      </c>
      <c r="R12" s="155" t="str">
        <f>+IF(Q12&lt;21,Hoja4!$D$1,IF(Q12&lt;121,Hoja4!$D$2,IF(Q12&lt;501,Hoja4!$D$3,Hoja4!$D$4)))</f>
        <v>I</v>
      </c>
      <c r="S12" s="173" t="str">
        <f t="shared" si="2"/>
        <v>NO ACEPTABLE</v>
      </c>
      <c r="T12" s="191">
        <v>1</v>
      </c>
      <c r="U12" s="173" t="s">
        <v>453</v>
      </c>
      <c r="V12" s="163" t="s">
        <v>707</v>
      </c>
      <c r="W12" s="191"/>
      <c r="X12" s="191"/>
      <c r="Y12" s="191" t="s">
        <v>775</v>
      </c>
      <c r="Z12" s="191" t="s">
        <v>739</v>
      </c>
      <c r="AA12" s="191" t="s">
        <v>740</v>
      </c>
    </row>
    <row r="13" spans="1:27" s="200" customFormat="1" ht="45" x14ac:dyDescent="0.2">
      <c r="A13" s="158" t="s">
        <v>592</v>
      </c>
      <c r="B13" s="159" t="s">
        <v>776</v>
      </c>
      <c r="C13" s="159" t="s">
        <v>777</v>
      </c>
      <c r="D13" s="191" t="s">
        <v>598</v>
      </c>
      <c r="E13" s="191" t="s">
        <v>350</v>
      </c>
      <c r="F13" s="159" t="s">
        <v>741</v>
      </c>
      <c r="G13" s="159" t="s">
        <v>479</v>
      </c>
      <c r="H13" s="159" t="s">
        <v>453</v>
      </c>
      <c r="I13" s="191" t="s">
        <v>506</v>
      </c>
      <c r="J13" s="191" t="s">
        <v>506</v>
      </c>
      <c r="K13" s="191" t="s">
        <v>506</v>
      </c>
      <c r="L13" s="191">
        <v>2</v>
      </c>
      <c r="M13" s="191">
        <v>3</v>
      </c>
      <c r="N13" s="191">
        <f t="shared" si="0"/>
        <v>6</v>
      </c>
      <c r="O13" s="191" t="str">
        <f>+IF(N13&lt;5,Hoja4!$A$1,IF(N13&lt;9,Hoja4!$A$2,IF(N13&lt;21,Hoja4!$A$3,Hoja4!$A$4)))</f>
        <v>Medio</v>
      </c>
      <c r="P13" s="191">
        <v>100</v>
      </c>
      <c r="Q13" s="191">
        <f t="shared" si="1"/>
        <v>600</v>
      </c>
      <c r="R13" s="155" t="str">
        <f>+IF(Q13&lt;21,Hoja4!$D$1,IF(Q13&lt;121,Hoja4!$D$2,IF(Q13&lt;501,Hoja4!$D$3,Hoja4!$D$4)))</f>
        <v>I</v>
      </c>
      <c r="S13" s="173" t="str">
        <f t="shared" si="2"/>
        <v>NO ACEPTABLE</v>
      </c>
      <c r="T13" s="191">
        <v>1</v>
      </c>
      <c r="U13" s="173" t="s">
        <v>453</v>
      </c>
      <c r="V13" s="163" t="s">
        <v>658</v>
      </c>
      <c r="W13" s="191"/>
      <c r="X13" s="191"/>
      <c r="Y13" s="191" t="s">
        <v>735</v>
      </c>
      <c r="Z13" s="191" t="s">
        <v>674</v>
      </c>
      <c r="AA13" s="191" t="s">
        <v>454</v>
      </c>
    </row>
    <row r="14" spans="1:27" s="200" customFormat="1" ht="45" x14ac:dyDescent="0.2">
      <c r="A14" s="191" t="s">
        <v>474</v>
      </c>
      <c r="B14" s="195" t="s">
        <v>467</v>
      </c>
      <c r="C14" s="159" t="s">
        <v>605</v>
      </c>
      <c r="D14" s="190" t="s">
        <v>606</v>
      </c>
      <c r="E14" s="190" t="s">
        <v>350</v>
      </c>
      <c r="F14" s="179" t="s">
        <v>742</v>
      </c>
      <c r="G14" s="159" t="s">
        <v>479</v>
      </c>
      <c r="H14" s="159" t="s">
        <v>453</v>
      </c>
      <c r="I14" s="191" t="s">
        <v>506</v>
      </c>
      <c r="J14" s="191" t="s">
        <v>506</v>
      </c>
      <c r="K14" s="191" t="s">
        <v>506</v>
      </c>
      <c r="L14" s="191">
        <v>2</v>
      </c>
      <c r="M14" s="191">
        <v>3</v>
      </c>
      <c r="N14" s="191">
        <f t="shared" si="0"/>
        <v>6</v>
      </c>
      <c r="O14" s="191" t="str">
        <f>+IF(N14&lt;5,Hoja4!$A$1,IF(N14&lt;9,Hoja4!$A$2,IF(N14&lt;21,Hoja4!$A$3,Hoja4!$A$4)))</f>
        <v>Medio</v>
      </c>
      <c r="P14" s="191">
        <v>100</v>
      </c>
      <c r="Q14" s="191">
        <f t="shared" si="1"/>
        <v>600</v>
      </c>
      <c r="R14" s="155" t="str">
        <f>+IF(Q14&lt;21,Hoja4!$D$1,IF(Q14&lt;121,Hoja4!$D$2,IF(Q14&lt;501,Hoja4!$D$3,Hoja4!$D$4)))</f>
        <v>I</v>
      </c>
      <c r="S14" s="173" t="str">
        <f t="shared" si="2"/>
        <v>NO ACEPTABLE</v>
      </c>
      <c r="T14" s="191">
        <v>1</v>
      </c>
      <c r="U14" s="173" t="s">
        <v>453</v>
      </c>
      <c r="V14" s="163" t="s">
        <v>658</v>
      </c>
      <c r="W14" s="191"/>
      <c r="X14" s="191"/>
      <c r="Y14" s="191" t="s">
        <v>735</v>
      </c>
      <c r="Z14" s="191" t="s">
        <v>674</v>
      </c>
      <c r="AA14" s="191" t="s">
        <v>454</v>
      </c>
    </row>
    <row r="15" spans="1:27" s="200" customFormat="1" ht="67.5" x14ac:dyDescent="0.2">
      <c r="A15" s="196" t="s">
        <v>475</v>
      </c>
      <c r="B15" s="158" t="s">
        <v>482</v>
      </c>
      <c r="C15" s="159" t="s">
        <v>778</v>
      </c>
      <c r="D15" s="191" t="s">
        <v>608</v>
      </c>
      <c r="E15" s="191" t="s">
        <v>350</v>
      </c>
      <c r="F15" s="158" t="s">
        <v>609</v>
      </c>
      <c r="G15" s="158" t="s">
        <v>478</v>
      </c>
      <c r="H15" s="191" t="s">
        <v>362</v>
      </c>
      <c r="I15" s="191" t="s">
        <v>506</v>
      </c>
      <c r="J15" s="191" t="s">
        <v>506</v>
      </c>
      <c r="K15" s="191" t="s">
        <v>506</v>
      </c>
      <c r="L15" s="191">
        <v>2</v>
      </c>
      <c r="M15" s="191">
        <v>3</v>
      </c>
      <c r="N15" s="191">
        <f t="shared" si="0"/>
        <v>6</v>
      </c>
      <c r="O15" s="191" t="str">
        <f>+IF(N15&lt;5,Hoja4!$A$1,IF(N15&lt;9,Hoja4!$A$2,IF(N15&lt;21,Hoja4!$A$3,Hoja4!$A$4)))</f>
        <v>Medio</v>
      </c>
      <c r="P15" s="191">
        <v>10</v>
      </c>
      <c r="Q15" s="191">
        <f t="shared" si="1"/>
        <v>60</v>
      </c>
      <c r="R15" s="116" t="str">
        <f>+IF(Q15&lt;21,Hoja4!$D$1,IF(Q15&lt;121,Hoja4!$D$2,IF(Q15&lt;501,Hoja4!$D$3,Hoja4!$D$4)))</f>
        <v>III</v>
      </c>
      <c r="S15" s="173" t="str">
        <f t="shared" si="2"/>
        <v>ACEPTABLE</v>
      </c>
      <c r="T15" s="191">
        <v>1</v>
      </c>
      <c r="U15" s="173" t="s">
        <v>591</v>
      </c>
      <c r="V15" s="163" t="s">
        <v>734</v>
      </c>
      <c r="W15" s="191"/>
      <c r="X15" s="191"/>
      <c r="Y15" s="191" t="s">
        <v>744</v>
      </c>
      <c r="Z15" s="191" t="s">
        <v>732</v>
      </c>
      <c r="AA15" s="191" t="s">
        <v>733</v>
      </c>
    </row>
    <row r="16" spans="1:27" s="200" customFormat="1" ht="45" x14ac:dyDescent="0.2">
      <c r="A16" s="196" t="s">
        <v>475</v>
      </c>
      <c r="B16" s="158" t="s">
        <v>482</v>
      </c>
      <c r="C16" s="159" t="s">
        <v>618</v>
      </c>
      <c r="D16" s="191" t="s">
        <v>745</v>
      </c>
      <c r="E16" s="191" t="s">
        <v>350</v>
      </c>
      <c r="F16" s="191" t="s">
        <v>590</v>
      </c>
      <c r="G16" s="191" t="s">
        <v>479</v>
      </c>
      <c r="H16" s="191" t="s">
        <v>453</v>
      </c>
      <c r="I16" s="191" t="s">
        <v>506</v>
      </c>
      <c r="J16" s="191" t="s">
        <v>506</v>
      </c>
      <c r="K16" s="191" t="s">
        <v>506</v>
      </c>
      <c r="L16" s="191">
        <v>2</v>
      </c>
      <c r="M16" s="191">
        <v>3</v>
      </c>
      <c r="N16" s="191">
        <f t="shared" si="0"/>
        <v>6</v>
      </c>
      <c r="O16" s="191" t="str">
        <f>+IF(N16&lt;5,Hoja4!$A$1,IF(N16&lt;9,Hoja4!$A$2,IF(N16&lt;21,Hoja4!$A$3,Hoja4!$A$4)))</f>
        <v>Medio</v>
      </c>
      <c r="P16" s="191">
        <v>100</v>
      </c>
      <c r="Q16" s="191">
        <f t="shared" si="1"/>
        <v>600</v>
      </c>
      <c r="R16" s="155" t="str">
        <f>+IF(Q16&lt;21,Hoja4!$D$1,IF(Q16&lt;121,Hoja4!$D$2,IF(Q16&lt;501,Hoja4!$D$3,Hoja4!$D$4)))</f>
        <v>I</v>
      </c>
      <c r="S16" s="173" t="str">
        <f t="shared" si="2"/>
        <v>NO ACEPTABLE</v>
      </c>
      <c r="T16" s="191">
        <v>1</v>
      </c>
      <c r="U16" s="173" t="s">
        <v>453</v>
      </c>
      <c r="V16" s="163" t="s">
        <v>658</v>
      </c>
      <c r="W16" s="191"/>
      <c r="X16" s="191"/>
      <c r="Y16" s="191" t="s">
        <v>735</v>
      </c>
      <c r="Z16" s="191" t="s">
        <v>674</v>
      </c>
      <c r="AA16" s="191" t="s">
        <v>454</v>
      </c>
    </row>
    <row r="17" spans="1:27" s="200" customFormat="1" ht="45" x14ac:dyDescent="0.2">
      <c r="A17" s="196" t="s">
        <v>779</v>
      </c>
      <c r="B17" s="158" t="s">
        <v>780</v>
      </c>
      <c r="C17" s="159" t="s">
        <v>778</v>
      </c>
      <c r="D17" s="191" t="s">
        <v>781</v>
      </c>
      <c r="E17" s="191" t="s">
        <v>350</v>
      </c>
      <c r="F17" s="191" t="s">
        <v>782</v>
      </c>
      <c r="G17" s="191" t="s">
        <v>479</v>
      </c>
      <c r="H17" s="191" t="s">
        <v>453</v>
      </c>
      <c r="I17" s="191" t="s">
        <v>506</v>
      </c>
      <c r="J17" s="191" t="s">
        <v>506</v>
      </c>
      <c r="K17" s="191" t="s">
        <v>506</v>
      </c>
      <c r="L17" s="191">
        <v>2</v>
      </c>
      <c r="M17" s="191">
        <v>3</v>
      </c>
      <c r="N17" s="191">
        <f t="shared" ref="N17" si="3">+L17*M17</f>
        <v>6</v>
      </c>
      <c r="O17" s="191" t="str">
        <f>+IF(N17&lt;5,Hoja4!$A$1,IF(N17&lt;9,Hoja4!$A$2,IF(N17&lt;21,Hoja4!$A$3,Hoja4!$A$4)))</f>
        <v>Medio</v>
      </c>
      <c r="P17" s="191">
        <v>100</v>
      </c>
      <c r="Q17" s="191">
        <f t="shared" ref="Q17" si="4">+P17*N17</f>
        <v>600</v>
      </c>
      <c r="R17" s="155" t="str">
        <f>+IF(Q17&lt;21,Hoja4!$D$1,IF(Q17&lt;121,Hoja4!$D$2,IF(Q17&lt;501,Hoja4!$D$3,Hoja4!$D$4)))</f>
        <v>I</v>
      </c>
      <c r="S17" s="173" t="str">
        <f t="shared" ref="S17" si="5">IF(AND(Q17&lt;=20),"ACEPTABLE",IF(AND(Q17&gt;=40,Q17&lt;120),"ACEPTABLE",IF(AND(Q17&gt;=150,Q17&lt;500),"NO ACEPTABLE O ACEPTABLE CON CONTROL",IF(AND(Q17&gt;=600,Q17&lt;=4000),"NO ACEPTABLE"))))</f>
        <v>NO ACEPTABLE</v>
      </c>
      <c r="T17" s="191">
        <v>1</v>
      </c>
      <c r="U17" s="173" t="s">
        <v>453</v>
      </c>
      <c r="V17" s="163" t="s">
        <v>658</v>
      </c>
      <c r="W17" s="191"/>
      <c r="X17" s="191"/>
      <c r="Y17" s="191" t="s">
        <v>735</v>
      </c>
      <c r="Z17" s="191" t="s">
        <v>674</v>
      </c>
      <c r="AA17" s="191" t="s">
        <v>454</v>
      </c>
    </row>
    <row r="18" spans="1:27" s="200" customFormat="1" ht="78.75" x14ac:dyDescent="0.2">
      <c r="A18" s="159" t="s">
        <v>477</v>
      </c>
      <c r="B18" s="197" t="s">
        <v>483</v>
      </c>
      <c r="C18" s="159" t="s">
        <v>746</v>
      </c>
      <c r="D18" s="191" t="s">
        <v>747</v>
      </c>
      <c r="E18" s="191" t="s">
        <v>350</v>
      </c>
      <c r="F18" s="191" t="s">
        <v>748</v>
      </c>
      <c r="G18" s="191" t="s">
        <v>479</v>
      </c>
      <c r="H18" s="191" t="s">
        <v>453</v>
      </c>
      <c r="I18" s="191" t="s">
        <v>506</v>
      </c>
      <c r="J18" s="191" t="s">
        <v>506</v>
      </c>
      <c r="K18" s="191" t="s">
        <v>506</v>
      </c>
      <c r="L18" s="191">
        <v>2</v>
      </c>
      <c r="M18" s="191">
        <v>3</v>
      </c>
      <c r="N18" s="191">
        <f t="shared" si="0"/>
        <v>6</v>
      </c>
      <c r="O18" s="191" t="str">
        <f>+IF(N18&lt;5,Hoja4!$A$1,IF(N18&lt;9,Hoja4!$A$2,IF(N18&lt;21,Hoja4!$A$3,Hoja4!$A$4)))</f>
        <v>Medio</v>
      </c>
      <c r="P18" s="191">
        <v>100</v>
      </c>
      <c r="Q18" s="191">
        <f t="shared" si="1"/>
        <v>600</v>
      </c>
      <c r="R18" s="155" t="str">
        <f>+IF(Q18&lt;21,Hoja4!$D$1,IF(Q18&lt;121,Hoja4!$D$2,IF(Q18&lt;501,Hoja4!$D$3,Hoja4!$D$4)))</f>
        <v>I</v>
      </c>
      <c r="S18" s="173" t="str">
        <f t="shared" si="2"/>
        <v>NO ACEPTABLE</v>
      </c>
      <c r="T18" s="191">
        <v>1</v>
      </c>
      <c r="U18" s="173" t="s">
        <v>453</v>
      </c>
      <c r="V18" s="163" t="s">
        <v>658</v>
      </c>
      <c r="W18" s="191"/>
      <c r="X18" s="191"/>
      <c r="Y18" s="191" t="s">
        <v>735</v>
      </c>
      <c r="Z18" s="191" t="s">
        <v>674</v>
      </c>
      <c r="AA18" s="191" t="s">
        <v>454</v>
      </c>
    </row>
    <row r="19" spans="1:27" s="198" customFormat="1" ht="11.25" x14ac:dyDescent="0.2">
      <c r="C19" s="199"/>
      <c r="D19" s="199"/>
      <c r="S19" s="201"/>
      <c r="T19" s="201"/>
      <c r="U19" s="201"/>
      <c r="V19" s="201"/>
    </row>
    <row r="20" spans="1:27" x14ac:dyDescent="0.25">
      <c r="A20" s="7"/>
      <c r="B20" s="7"/>
      <c r="C20" s="137"/>
      <c r="D20" s="137"/>
    </row>
    <row r="21" spans="1:27" x14ac:dyDescent="0.25">
      <c r="A21" s="7"/>
      <c r="B21" s="7"/>
      <c r="C21" s="137"/>
      <c r="D21" s="137"/>
      <c r="H21" s="164" t="s">
        <v>494</v>
      </c>
    </row>
    <row r="22" spans="1:27" x14ac:dyDescent="0.25">
      <c r="A22" s="7"/>
      <c r="B22" s="7"/>
      <c r="C22" s="137"/>
      <c r="D22" s="137"/>
      <c r="H22" s="164" t="s">
        <v>495</v>
      </c>
    </row>
    <row r="23" spans="1:27" x14ac:dyDescent="0.25">
      <c r="A23" s="7"/>
      <c r="B23" s="7"/>
      <c r="C23" s="137"/>
      <c r="D23" s="137"/>
      <c r="H23" s="164" t="s">
        <v>496</v>
      </c>
    </row>
    <row r="24" spans="1:27" x14ac:dyDescent="0.25">
      <c r="A24" s="7"/>
      <c r="B24" s="7"/>
      <c r="C24" s="137"/>
      <c r="D24" s="137"/>
      <c r="H24" s="164" t="s">
        <v>497</v>
      </c>
    </row>
    <row r="25" spans="1:27" x14ac:dyDescent="0.25">
      <c r="A25" s="7"/>
      <c r="B25" s="7"/>
      <c r="C25" s="137"/>
      <c r="D25" s="137"/>
    </row>
    <row r="26" spans="1:27" x14ac:dyDescent="0.25">
      <c r="A26" s="7"/>
      <c r="B26" s="7"/>
      <c r="C26" s="137"/>
      <c r="D26" s="137"/>
    </row>
    <row r="27" spans="1:27" x14ac:dyDescent="0.25">
      <c r="A27" s="7"/>
      <c r="B27" s="7"/>
      <c r="C27" s="137"/>
      <c r="D27" s="137"/>
    </row>
    <row r="28" spans="1:27" x14ac:dyDescent="0.25">
      <c r="A28" s="7"/>
      <c r="B28" s="7"/>
      <c r="C28" s="137"/>
      <c r="D28" s="137"/>
    </row>
    <row r="29" spans="1:27" x14ac:dyDescent="0.25">
      <c r="A29" s="7"/>
      <c r="B29" s="7"/>
      <c r="C29" s="137"/>
      <c r="D29" s="137"/>
    </row>
    <row r="30" spans="1:27" x14ac:dyDescent="0.25">
      <c r="A30" s="7"/>
      <c r="B30" s="7"/>
      <c r="C30" s="137"/>
      <c r="D30" s="137"/>
    </row>
    <row r="31" spans="1:27" x14ac:dyDescent="0.25">
      <c r="A31" s="7"/>
      <c r="B31" s="7"/>
      <c r="C31" s="137"/>
      <c r="D31" s="137"/>
    </row>
    <row r="32" spans="1:27" x14ac:dyDescent="0.25">
      <c r="A32" s="7"/>
      <c r="B32" s="7"/>
      <c r="C32" s="137"/>
      <c r="D32" s="137"/>
    </row>
    <row r="33" spans="1:4" x14ac:dyDescent="0.25">
      <c r="A33" s="7"/>
      <c r="B33" s="7"/>
      <c r="C33" s="137"/>
      <c r="D33" s="137"/>
    </row>
    <row r="34" spans="1:4" x14ac:dyDescent="0.25">
      <c r="A34" s="7"/>
      <c r="B34" s="7"/>
      <c r="C34" s="137"/>
      <c r="D34" s="137"/>
    </row>
    <row r="35" spans="1:4" x14ac:dyDescent="0.25">
      <c r="A35" s="7"/>
      <c r="B35" s="7"/>
      <c r="C35" s="137"/>
      <c r="D35" s="137"/>
    </row>
    <row r="36" spans="1:4" x14ac:dyDescent="0.25">
      <c r="A36" s="7"/>
      <c r="B36" s="7"/>
      <c r="C36" s="137"/>
      <c r="D36" s="137"/>
    </row>
    <row r="37" spans="1:4" x14ac:dyDescent="0.25">
      <c r="A37" s="7"/>
      <c r="B37" s="7"/>
      <c r="C37" s="137"/>
      <c r="D37" s="137"/>
    </row>
    <row r="38" spans="1:4" x14ac:dyDescent="0.25">
      <c r="A38" s="7"/>
      <c r="B38" s="7"/>
      <c r="C38" s="137"/>
      <c r="D38" s="137"/>
    </row>
    <row r="39" spans="1:4" x14ac:dyDescent="0.25">
      <c r="A39" s="7"/>
      <c r="B39" s="7"/>
      <c r="C39" s="137"/>
      <c r="D39" s="137"/>
    </row>
    <row r="40" spans="1:4" x14ac:dyDescent="0.25">
      <c r="A40" s="7"/>
      <c r="B40" s="7"/>
      <c r="C40" s="137"/>
      <c r="D40" s="137"/>
    </row>
    <row r="41" spans="1:4" x14ac:dyDescent="0.25">
      <c r="A41" s="7"/>
      <c r="B41" s="7"/>
      <c r="C41" s="137"/>
      <c r="D41" s="137"/>
    </row>
    <row r="42" spans="1:4" x14ac:dyDescent="0.25">
      <c r="A42" s="7"/>
      <c r="B42" s="7"/>
      <c r="C42" s="137"/>
      <c r="D42" s="137"/>
    </row>
    <row r="43" spans="1:4" x14ac:dyDescent="0.25">
      <c r="A43" s="7"/>
      <c r="B43" s="7"/>
      <c r="C43" s="137"/>
      <c r="D43" s="137"/>
    </row>
    <row r="44" spans="1:4" x14ac:dyDescent="0.25">
      <c r="A44" s="7"/>
      <c r="B44" s="7"/>
      <c r="C44" s="137"/>
      <c r="D44" s="137"/>
    </row>
    <row r="45" spans="1:4" x14ac:dyDescent="0.25">
      <c r="A45" s="7"/>
      <c r="B45" s="7"/>
      <c r="C45" s="137"/>
      <c r="D45" s="137"/>
    </row>
    <row r="46" spans="1:4" x14ac:dyDescent="0.25">
      <c r="A46" s="7"/>
      <c r="B46" s="7"/>
      <c r="C46" s="137"/>
      <c r="D46" s="137"/>
    </row>
    <row r="47" spans="1:4" x14ac:dyDescent="0.25">
      <c r="A47" s="7"/>
      <c r="B47" s="7"/>
      <c r="C47" s="137"/>
      <c r="D47" s="137"/>
    </row>
    <row r="48" spans="1:4" x14ac:dyDescent="0.25">
      <c r="A48" s="7"/>
      <c r="B48" s="7"/>
      <c r="C48" s="137"/>
      <c r="D48" s="137"/>
    </row>
    <row r="49" spans="1:4" x14ac:dyDescent="0.25">
      <c r="A49" s="7"/>
      <c r="B49" s="7"/>
      <c r="C49" s="137"/>
      <c r="D49" s="137"/>
    </row>
    <row r="50" spans="1:4" x14ac:dyDescent="0.25">
      <c r="A50" s="7"/>
      <c r="B50" s="7"/>
      <c r="C50" s="137"/>
      <c r="D50" s="137"/>
    </row>
    <row r="51" spans="1:4" x14ac:dyDescent="0.25">
      <c r="A51" s="7"/>
      <c r="B51" s="7"/>
      <c r="C51" s="137"/>
      <c r="D51" s="137"/>
    </row>
    <row r="52" spans="1:4" x14ac:dyDescent="0.25">
      <c r="A52" s="7"/>
      <c r="B52" s="7"/>
      <c r="C52" s="137"/>
      <c r="D52" s="137"/>
    </row>
    <row r="53" spans="1:4" x14ac:dyDescent="0.25">
      <c r="A53" s="7"/>
      <c r="B53" s="7"/>
      <c r="C53" s="137"/>
      <c r="D53" s="137"/>
    </row>
    <row r="54" spans="1:4" x14ac:dyDescent="0.25">
      <c r="A54" s="7"/>
      <c r="B54" s="7"/>
      <c r="C54" s="137"/>
      <c r="D54" s="137"/>
    </row>
    <row r="55" spans="1:4" x14ac:dyDescent="0.25">
      <c r="A55" s="7"/>
      <c r="B55" s="7"/>
      <c r="C55" s="137"/>
      <c r="D55" s="137"/>
    </row>
    <row r="56" spans="1:4" x14ac:dyDescent="0.25">
      <c r="A56" s="7"/>
      <c r="B56" s="7"/>
      <c r="C56" s="137"/>
      <c r="D56" s="137"/>
    </row>
    <row r="57" spans="1:4" x14ac:dyDescent="0.25">
      <c r="A57" s="7"/>
      <c r="B57" s="7"/>
      <c r="C57" s="137"/>
      <c r="D57" s="137"/>
    </row>
    <row r="58" spans="1:4" x14ac:dyDescent="0.25">
      <c r="A58" s="7"/>
      <c r="B58" s="7"/>
      <c r="C58" s="137"/>
      <c r="D58" s="137"/>
    </row>
    <row r="59" spans="1:4" x14ac:dyDescent="0.25">
      <c r="A59" s="7"/>
      <c r="B59" s="7"/>
      <c r="C59" s="137"/>
      <c r="D59" s="137"/>
    </row>
    <row r="60" spans="1:4" x14ac:dyDescent="0.25">
      <c r="A60" s="7"/>
      <c r="B60" s="7"/>
      <c r="C60" s="137"/>
      <c r="D60" s="137"/>
    </row>
    <row r="61" spans="1:4" x14ac:dyDescent="0.25">
      <c r="A61" s="7"/>
      <c r="B61" s="7"/>
      <c r="C61" s="137"/>
      <c r="D61" s="137"/>
    </row>
    <row r="62" spans="1:4" x14ac:dyDescent="0.25">
      <c r="A62" s="7"/>
      <c r="B62" s="7"/>
      <c r="C62" s="137"/>
      <c r="D62" s="137"/>
    </row>
    <row r="63" spans="1:4" x14ac:dyDescent="0.25">
      <c r="A63" s="7"/>
      <c r="B63" s="7"/>
      <c r="C63" s="137"/>
      <c r="D63" s="137"/>
    </row>
    <row r="64" spans="1:4" x14ac:dyDescent="0.25">
      <c r="A64" s="7"/>
      <c r="B64" s="7"/>
      <c r="C64" s="137"/>
      <c r="D64" s="137"/>
    </row>
    <row r="65" spans="1:4" x14ac:dyDescent="0.25">
      <c r="A65" s="7"/>
      <c r="B65" s="7"/>
      <c r="C65" s="137"/>
      <c r="D65" s="137"/>
    </row>
    <row r="66" spans="1:4" x14ac:dyDescent="0.25">
      <c r="A66" s="7"/>
      <c r="B66" s="7"/>
      <c r="C66" s="137"/>
      <c r="D66" s="137"/>
    </row>
    <row r="67" spans="1:4" x14ac:dyDescent="0.25">
      <c r="A67" s="7"/>
      <c r="B67" s="7"/>
      <c r="C67" s="137"/>
      <c r="D67" s="137"/>
    </row>
    <row r="68" spans="1:4" x14ac:dyDescent="0.25">
      <c r="A68" s="7"/>
      <c r="B68" s="7"/>
      <c r="C68" s="137"/>
      <c r="D68" s="137"/>
    </row>
    <row r="69" spans="1:4" x14ac:dyDescent="0.25">
      <c r="A69" s="7"/>
      <c r="B69" s="7"/>
      <c r="C69" s="137"/>
      <c r="D69" s="137"/>
    </row>
    <row r="70" spans="1:4" x14ac:dyDescent="0.25">
      <c r="A70" s="7"/>
      <c r="B70" s="7"/>
      <c r="C70" s="137"/>
      <c r="D70" s="137"/>
    </row>
    <row r="71" spans="1:4" x14ac:dyDescent="0.25">
      <c r="A71" s="7"/>
      <c r="B71" s="7"/>
      <c r="C71" s="137"/>
      <c r="D71" s="137"/>
    </row>
    <row r="72" spans="1:4" x14ac:dyDescent="0.25">
      <c r="A72" s="7"/>
      <c r="B72" s="7"/>
      <c r="C72" s="137"/>
      <c r="D72" s="137"/>
    </row>
    <row r="73" spans="1:4" x14ac:dyDescent="0.25">
      <c r="A73" s="7"/>
      <c r="B73" s="7"/>
      <c r="C73" s="137"/>
      <c r="D73" s="137"/>
    </row>
    <row r="74" spans="1:4" x14ac:dyDescent="0.25">
      <c r="A74" s="7"/>
      <c r="B74" s="7"/>
      <c r="C74" s="137"/>
      <c r="D74" s="137"/>
    </row>
    <row r="75" spans="1:4" x14ac:dyDescent="0.25">
      <c r="A75" s="7"/>
      <c r="B75" s="7"/>
      <c r="C75" s="137"/>
      <c r="D75" s="137"/>
    </row>
    <row r="76" spans="1:4" x14ac:dyDescent="0.25">
      <c r="A76" s="7"/>
      <c r="B76" s="7"/>
      <c r="C76" s="137"/>
      <c r="D76" s="137"/>
    </row>
    <row r="77" spans="1:4" x14ac:dyDescent="0.25">
      <c r="A77" s="7"/>
      <c r="B77" s="7"/>
      <c r="C77" s="137"/>
      <c r="D77" s="137"/>
    </row>
    <row r="78" spans="1:4" x14ac:dyDescent="0.25">
      <c r="A78" s="7"/>
      <c r="B78" s="7"/>
      <c r="C78" s="137"/>
      <c r="D78" s="137"/>
    </row>
    <row r="79" spans="1:4" x14ac:dyDescent="0.25">
      <c r="A79" s="7"/>
      <c r="B79" s="7"/>
      <c r="C79" s="137"/>
      <c r="D79" s="137"/>
    </row>
    <row r="80" spans="1:4" x14ac:dyDescent="0.25">
      <c r="A80" s="7"/>
      <c r="B80" s="7"/>
      <c r="C80" s="137"/>
      <c r="D80" s="137"/>
    </row>
    <row r="81" spans="1:23" x14ac:dyDescent="0.25">
      <c r="A81" s="7"/>
      <c r="B81" s="7"/>
      <c r="C81" s="137"/>
      <c r="D81" s="137"/>
    </row>
    <row r="82" spans="1:23" x14ac:dyDescent="0.25">
      <c r="A82" s="7"/>
      <c r="B82" s="7"/>
      <c r="C82" s="137"/>
      <c r="D82" s="137"/>
      <c r="W82" t="s">
        <v>669</v>
      </c>
    </row>
    <row r="83" spans="1:23" x14ac:dyDescent="0.25">
      <c r="A83" s="7"/>
      <c r="B83" s="7"/>
      <c r="C83" s="137"/>
      <c r="D83" s="137"/>
    </row>
    <row r="84" spans="1:23" x14ac:dyDescent="0.25">
      <c r="A84" s="7"/>
      <c r="B84" s="7"/>
      <c r="C84" s="137"/>
      <c r="D84" s="137"/>
    </row>
    <row r="85" spans="1:23" x14ac:dyDescent="0.25">
      <c r="A85" s="7"/>
      <c r="B85" s="7"/>
      <c r="C85" s="137"/>
      <c r="D85" s="137"/>
    </row>
    <row r="86" spans="1:23" x14ac:dyDescent="0.25">
      <c r="A86" s="7"/>
      <c r="B86" s="7"/>
      <c r="C86" s="137"/>
      <c r="D86" s="137"/>
    </row>
    <row r="87" spans="1:23" x14ac:dyDescent="0.25">
      <c r="A87" s="7"/>
      <c r="B87" s="7"/>
      <c r="C87" s="137"/>
      <c r="D87" s="137"/>
    </row>
    <row r="88" spans="1:23" x14ac:dyDescent="0.25">
      <c r="A88" s="7"/>
      <c r="B88" s="7"/>
      <c r="C88" s="137"/>
      <c r="D88" s="137"/>
    </row>
    <row r="89" spans="1:23" x14ac:dyDescent="0.25">
      <c r="A89" s="7"/>
      <c r="B89" s="7"/>
      <c r="C89" s="137"/>
      <c r="D89" s="137"/>
    </row>
    <row r="90" spans="1:23" x14ac:dyDescent="0.25">
      <c r="A90" s="7"/>
      <c r="B90" s="7"/>
      <c r="C90" s="137"/>
      <c r="D90" s="137"/>
    </row>
    <row r="91" spans="1:23" x14ac:dyDescent="0.25">
      <c r="A91" s="7"/>
      <c r="B91" s="7"/>
      <c r="C91" s="137"/>
      <c r="D91" s="137"/>
    </row>
    <row r="92" spans="1:23" x14ac:dyDescent="0.25">
      <c r="A92" s="7"/>
      <c r="B92" s="7"/>
      <c r="C92" s="137"/>
      <c r="D92" s="137"/>
    </row>
    <row r="93" spans="1:23" x14ac:dyDescent="0.25">
      <c r="A93" s="7"/>
      <c r="B93" s="7"/>
      <c r="C93" s="137"/>
      <c r="D93" s="137"/>
    </row>
    <row r="94" spans="1:23" x14ac:dyDescent="0.25">
      <c r="A94" s="7"/>
      <c r="B94" s="7"/>
      <c r="C94" s="137"/>
      <c r="D94" s="137"/>
    </row>
    <row r="95" spans="1:23" x14ac:dyDescent="0.25">
      <c r="A95" s="7"/>
      <c r="B95" s="7"/>
      <c r="C95" s="137"/>
      <c r="D95" s="137"/>
    </row>
    <row r="96" spans="1:23" x14ac:dyDescent="0.25">
      <c r="A96" s="7"/>
      <c r="B96" s="7"/>
      <c r="C96" s="137"/>
      <c r="D96" s="137"/>
    </row>
    <row r="97" spans="1:4" x14ac:dyDescent="0.25">
      <c r="A97" s="7"/>
      <c r="B97" s="7"/>
      <c r="C97" s="137"/>
      <c r="D97" s="137"/>
    </row>
    <row r="98" spans="1:4" x14ac:dyDescent="0.25">
      <c r="A98" s="7"/>
      <c r="B98" s="7"/>
      <c r="C98" s="137"/>
      <c r="D98" s="137"/>
    </row>
    <row r="99" spans="1:4" x14ac:dyDescent="0.25">
      <c r="A99" s="7"/>
      <c r="B99" s="7"/>
      <c r="C99" s="137"/>
      <c r="D99" s="137"/>
    </row>
    <row r="100" spans="1:4" x14ac:dyDescent="0.25">
      <c r="A100" s="7"/>
      <c r="B100" s="7"/>
      <c r="C100" s="137"/>
      <c r="D100" s="137"/>
    </row>
    <row r="101" spans="1:4" x14ac:dyDescent="0.25">
      <c r="A101" s="7"/>
      <c r="B101" s="7"/>
      <c r="C101" s="137"/>
      <c r="D101" s="137"/>
    </row>
    <row r="102" spans="1:4" x14ac:dyDescent="0.25">
      <c r="A102" s="7"/>
      <c r="B102" s="7"/>
      <c r="C102" s="137"/>
      <c r="D102" s="137"/>
    </row>
    <row r="103" spans="1:4" x14ac:dyDescent="0.25">
      <c r="A103" s="7"/>
      <c r="B103" s="7"/>
      <c r="C103" s="137"/>
      <c r="D103" s="137"/>
    </row>
    <row r="104" spans="1:4" x14ac:dyDescent="0.25">
      <c r="A104" s="7"/>
      <c r="B104" s="7"/>
      <c r="C104" s="137"/>
      <c r="D104" s="137"/>
    </row>
    <row r="105" spans="1:4" x14ac:dyDescent="0.25">
      <c r="A105" s="7"/>
      <c r="B105" s="7"/>
      <c r="C105" s="137"/>
      <c r="D105" s="137"/>
    </row>
    <row r="106" spans="1:4" x14ac:dyDescent="0.25">
      <c r="A106" s="7"/>
      <c r="B106" s="7"/>
      <c r="C106" s="137"/>
      <c r="D106" s="137"/>
    </row>
    <row r="107" spans="1:4" x14ac:dyDescent="0.25">
      <c r="A107" s="7"/>
      <c r="B107" s="7"/>
      <c r="C107" s="137"/>
      <c r="D107" s="137"/>
    </row>
    <row r="108" spans="1:4" x14ac:dyDescent="0.25">
      <c r="A108" s="7"/>
      <c r="B108" s="7"/>
      <c r="C108" s="137"/>
      <c r="D108" s="137"/>
    </row>
    <row r="109" spans="1:4" x14ac:dyDescent="0.25">
      <c r="A109" s="7"/>
      <c r="B109" s="7"/>
      <c r="C109" s="137"/>
      <c r="D109" s="137"/>
    </row>
    <row r="110" spans="1:4" x14ac:dyDescent="0.25">
      <c r="A110" s="7"/>
      <c r="B110" s="7"/>
      <c r="C110" s="137"/>
      <c r="D110" s="137"/>
    </row>
    <row r="111" spans="1:4" x14ac:dyDescent="0.25">
      <c r="A111" s="7"/>
      <c r="B111" s="7"/>
      <c r="C111" s="137"/>
      <c r="D111" s="137"/>
    </row>
    <row r="112" spans="1:4" x14ac:dyDescent="0.25">
      <c r="A112" s="7"/>
      <c r="B112" s="7"/>
      <c r="C112" s="137"/>
      <c r="D112" s="137"/>
    </row>
    <row r="113" spans="1:4" x14ac:dyDescent="0.25">
      <c r="A113" s="7"/>
      <c r="B113" s="7"/>
      <c r="C113" s="137"/>
      <c r="D113" s="137"/>
    </row>
    <row r="114" spans="1:4" x14ac:dyDescent="0.25">
      <c r="A114" s="7"/>
      <c r="B114" s="7"/>
      <c r="C114" s="137"/>
      <c r="D114" s="137"/>
    </row>
    <row r="115" spans="1:4" x14ac:dyDescent="0.25">
      <c r="A115" s="7"/>
      <c r="B115" s="7"/>
      <c r="C115" s="137"/>
      <c r="D115" s="137"/>
    </row>
    <row r="116" spans="1:4" x14ac:dyDescent="0.25">
      <c r="A116" s="7"/>
      <c r="B116" s="7"/>
      <c r="C116" s="137"/>
      <c r="D116" s="137"/>
    </row>
    <row r="117" spans="1:4" x14ac:dyDescent="0.25">
      <c r="A117" s="7"/>
      <c r="B117" s="7"/>
      <c r="C117" s="137"/>
      <c r="D117" s="137"/>
    </row>
    <row r="118" spans="1:4" x14ac:dyDescent="0.25">
      <c r="A118" s="7"/>
      <c r="B118" s="7"/>
      <c r="C118" s="137"/>
      <c r="D118" s="137"/>
    </row>
    <row r="119" spans="1:4" x14ac:dyDescent="0.25">
      <c r="A119" s="7"/>
      <c r="B119" s="7"/>
      <c r="C119" s="137"/>
      <c r="D119" s="137"/>
    </row>
    <row r="120" spans="1:4" x14ac:dyDescent="0.25">
      <c r="A120" s="7"/>
      <c r="B120" s="7"/>
      <c r="C120" s="137"/>
      <c r="D120" s="137"/>
    </row>
    <row r="121" spans="1:4" x14ac:dyDescent="0.25">
      <c r="A121" s="7"/>
      <c r="B121" s="7"/>
      <c r="C121" s="137"/>
      <c r="D121" s="137"/>
    </row>
    <row r="122" spans="1:4" x14ac:dyDescent="0.25">
      <c r="A122" s="7"/>
      <c r="B122" s="7"/>
      <c r="C122" s="137"/>
      <c r="D122" s="137"/>
    </row>
    <row r="123" spans="1:4" x14ac:dyDescent="0.25">
      <c r="A123" s="7"/>
      <c r="B123" s="7"/>
      <c r="C123" s="137"/>
      <c r="D123" s="137"/>
    </row>
    <row r="124" spans="1:4" x14ac:dyDescent="0.25">
      <c r="A124" s="7"/>
      <c r="B124" s="7"/>
      <c r="C124" s="137"/>
      <c r="D124" s="137"/>
    </row>
    <row r="125" spans="1:4" x14ac:dyDescent="0.25">
      <c r="A125" s="7"/>
      <c r="B125" s="7"/>
      <c r="C125" s="137"/>
      <c r="D125" s="137"/>
    </row>
    <row r="126" spans="1:4" x14ac:dyDescent="0.25">
      <c r="A126" s="7"/>
      <c r="B126" s="7"/>
      <c r="C126" s="137"/>
      <c r="D126" s="137"/>
    </row>
    <row r="127" spans="1:4" x14ac:dyDescent="0.25">
      <c r="A127" s="7"/>
      <c r="B127" s="7"/>
      <c r="C127" s="137"/>
      <c r="D127" s="137"/>
    </row>
    <row r="128" spans="1:4" x14ac:dyDescent="0.25">
      <c r="A128" s="7"/>
      <c r="B128" s="7"/>
      <c r="C128" s="137"/>
      <c r="D128" s="137"/>
    </row>
    <row r="129" spans="1:4" x14ac:dyDescent="0.25">
      <c r="A129" s="7"/>
      <c r="B129" s="7"/>
      <c r="C129" s="137"/>
      <c r="D129" s="137"/>
    </row>
    <row r="130" spans="1:4" x14ac:dyDescent="0.25">
      <c r="A130" s="7"/>
      <c r="B130" s="7"/>
      <c r="C130" s="137"/>
      <c r="D130" s="137"/>
    </row>
    <row r="131" spans="1:4" x14ac:dyDescent="0.25">
      <c r="A131" s="7"/>
      <c r="B131" s="7"/>
      <c r="C131" s="137"/>
      <c r="D131" s="137"/>
    </row>
    <row r="132" spans="1:4" x14ac:dyDescent="0.25">
      <c r="A132" s="7"/>
      <c r="B132" s="7"/>
      <c r="C132" s="137"/>
      <c r="D132" s="137"/>
    </row>
    <row r="133" spans="1:4" x14ac:dyDescent="0.25">
      <c r="A133" s="7"/>
      <c r="B133" s="7"/>
      <c r="C133" s="137"/>
      <c r="D133" s="137"/>
    </row>
    <row r="134" spans="1:4" x14ac:dyDescent="0.25">
      <c r="A134" s="7"/>
      <c r="B134" s="7"/>
      <c r="C134" s="137"/>
      <c r="D134" s="137"/>
    </row>
    <row r="135" spans="1:4" x14ac:dyDescent="0.25">
      <c r="A135" s="7"/>
      <c r="B135" s="7"/>
      <c r="C135" s="137"/>
      <c r="D135" s="137"/>
    </row>
    <row r="136" spans="1:4" x14ac:dyDescent="0.25">
      <c r="A136" s="7"/>
      <c r="B136" s="7"/>
      <c r="C136" s="137"/>
      <c r="D136" s="137"/>
    </row>
    <row r="137" spans="1:4" x14ac:dyDescent="0.25">
      <c r="A137" s="7"/>
      <c r="B137" s="7"/>
      <c r="C137" s="137"/>
      <c r="D137" s="137"/>
    </row>
    <row r="138" spans="1:4" x14ac:dyDescent="0.25">
      <c r="A138" s="7"/>
      <c r="B138" s="7"/>
      <c r="C138" s="137"/>
      <c r="D138" s="137"/>
    </row>
    <row r="139" spans="1:4" x14ac:dyDescent="0.25">
      <c r="A139" s="7"/>
      <c r="B139" s="7"/>
      <c r="C139" s="137"/>
      <c r="D139" s="137"/>
    </row>
    <row r="140" spans="1:4" x14ac:dyDescent="0.25">
      <c r="A140" s="7"/>
      <c r="B140" s="7"/>
      <c r="C140" s="137"/>
      <c r="D140" s="137"/>
    </row>
    <row r="141" spans="1:4" x14ac:dyDescent="0.25">
      <c r="A141" s="7"/>
      <c r="B141" s="7"/>
      <c r="C141" s="137"/>
      <c r="D141" s="137"/>
    </row>
    <row r="142" spans="1:4" x14ac:dyDescent="0.25">
      <c r="A142" s="7"/>
      <c r="B142" s="7"/>
      <c r="C142" s="137"/>
      <c r="D142" s="137"/>
    </row>
    <row r="143" spans="1:4" x14ac:dyDescent="0.25">
      <c r="A143" s="7"/>
      <c r="B143" s="7"/>
      <c r="C143" s="137"/>
      <c r="D143" s="137"/>
    </row>
    <row r="144" spans="1:4" x14ac:dyDescent="0.25">
      <c r="A144" s="7"/>
      <c r="B144" s="7"/>
      <c r="C144" s="137"/>
      <c r="D144" s="137"/>
    </row>
    <row r="145" spans="1:4" x14ac:dyDescent="0.25">
      <c r="A145" s="7"/>
      <c r="B145" s="7"/>
      <c r="C145" s="137"/>
      <c r="D145" s="137"/>
    </row>
    <row r="146" spans="1:4" x14ac:dyDescent="0.25">
      <c r="A146" s="7"/>
      <c r="B146" s="7"/>
      <c r="C146" s="137"/>
      <c r="D146" s="137"/>
    </row>
    <row r="147" spans="1:4" x14ac:dyDescent="0.25">
      <c r="A147" s="7"/>
      <c r="B147" s="7"/>
      <c r="C147" s="137"/>
      <c r="D147" s="137"/>
    </row>
    <row r="148" spans="1:4" x14ac:dyDescent="0.25">
      <c r="A148" s="7"/>
      <c r="B148" s="7"/>
      <c r="C148" s="137"/>
      <c r="D148" s="137"/>
    </row>
    <row r="149" spans="1:4" x14ac:dyDescent="0.25">
      <c r="A149" s="7"/>
      <c r="B149" s="7"/>
      <c r="C149" s="137"/>
      <c r="D149" s="137"/>
    </row>
    <row r="150" spans="1:4" x14ac:dyDescent="0.25">
      <c r="A150" s="7"/>
      <c r="B150" s="7"/>
      <c r="C150" s="137"/>
      <c r="D150" s="137"/>
    </row>
    <row r="151" spans="1:4" x14ac:dyDescent="0.25">
      <c r="A151" s="7"/>
      <c r="B151" s="7"/>
      <c r="C151" s="137"/>
      <c r="D151" s="137"/>
    </row>
    <row r="152" spans="1:4" x14ac:dyDescent="0.25">
      <c r="A152" s="7"/>
      <c r="B152" s="7"/>
      <c r="C152" s="137"/>
      <c r="D152" s="137"/>
    </row>
    <row r="153" spans="1:4" x14ac:dyDescent="0.25">
      <c r="A153" s="7"/>
      <c r="B153" s="7"/>
      <c r="C153" s="137"/>
      <c r="D153" s="137"/>
    </row>
    <row r="154" spans="1:4" x14ac:dyDescent="0.25">
      <c r="A154" s="7"/>
      <c r="B154" s="7"/>
      <c r="C154" s="137"/>
      <c r="D154" s="137"/>
    </row>
    <row r="155" spans="1:4" x14ac:dyDescent="0.25">
      <c r="A155" s="7"/>
      <c r="B155" s="7"/>
      <c r="C155" s="137"/>
      <c r="D155" s="137"/>
    </row>
    <row r="156" spans="1:4" x14ac:dyDescent="0.25">
      <c r="A156" s="7"/>
      <c r="B156" s="7"/>
      <c r="C156" s="137"/>
      <c r="D156" s="137"/>
    </row>
    <row r="157" spans="1:4" x14ac:dyDescent="0.25">
      <c r="A157" s="7"/>
      <c r="B157" s="7"/>
      <c r="C157" s="137"/>
      <c r="D157" s="137"/>
    </row>
    <row r="158" spans="1:4" x14ac:dyDescent="0.25">
      <c r="A158" s="7"/>
      <c r="B158" s="7"/>
      <c r="C158" s="137"/>
      <c r="D158" s="137"/>
    </row>
    <row r="159" spans="1:4" x14ac:dyDescent="0.25">
      <c r="A159" s="7"/>
      <c r="B159" s="7"/>
      <c r="C159" s="137"/>
      <c r="D159" s="137"/>
    </row>
    <row r="160" spans="1:4" x14ac:dyDescent="0.25">
      <c r="A160" s="7"/>
      <c r="B160" s="7"/>
      <c r="C160" s="137"/>
      <c r="D160" s="137"/>
    </row>
    <row r="161" spans="1:4" x14ac:dyDescent="0.25">
      <c r="A161" s="7"/>
      <c r="B161" s="7"/>
      <c r="C161" s="137"/>
      <c r="D161" s="137"/>
    </row>
    <row r="162" spans="1:4" x14ac:dyDescent="0.25">
      <c r="A162" s="7"/>
      <c r="B162" s="7"/>
      <c r="C162" s="137"/>
      <c r="D162" s="137"/>
    </row>
    <row r="163" spans="1:4" x14ac:dyDescent="0.25">
      <c r="A163" s="7"/>
      <c r="B163" s="7"/>
      <c r="C163" s="137"/>
      <c r="D163" s="137"/>
    </row>
    <row r="164" spans="1:4" x14ac:dyDescent="0.25">
      <c r="A164" s="7"/>
      <c r="B164" s="7"/>
      <c r="C164" s="137"/>
      <c r="D164" s="137"/>
    </row>
    <row r="165" spans="1:4" x14ac:dyDescent="0.25">
      <c r="A165" s="7"/>
      <c r="B165" s="7"/>
      <c r="C165" s="137"/>
      <c r="D165" s="137"/>
    </row>
    <row r="166" spans="1:4" x14ac:dyDescent="0.25">
      <c r="A166" s="7"/>
      <c r="B166" s="7"/>
      <c r="C166" s="137"/>
      <c r="D166" s="137"/>
    </row>
    <row r="167" spans="1:4" x14ac:dyDescent="0.25">
      <c r="A167" s="7"/>
      <c r="B167" s="7"/>
      <c r="C167" s="137"/>
      <c r="D167" s="137"/>
    </row>
    <row r="168" spans="1:4" x14ac:dyDescent="0.25">
      <c r="A168" s="7"/>
      <c r="B168" s="7"/>
      <c r="C168" s="137"/>
      <c r="D168" s="137"/>
    </row>
    <row r="169" spans="1:4" x14ac:dyDescent="0.25">
      <c r="A169" s="7"/>
      <c r="B169" s="7"/>
      <c r="C169" s="137"/>
      <c r="D169" s="137"/>
    </row>
    <row r="170" spans="1:4" x14ac:dyDescent="0.25">
      <c r="A170" s="7"/>
      <c r="B170" s="7"/>
      <c r="C170" s="137"/>
      <c r="D170" s="137"/>
    </row>
    <row r="171" spans="1:4" x14ac:dyDescent="0.25">
      <c r="A171" s="7"/>
      <c r="B171" s="7"/>
      <c r="C171" s="137"/>
      <c r="D171" s="137"/>
    </row>
    <row r="172" spans="1:4" x14ac:dyDescent="0.25">
      <c r="A172" s="7"/>
      <c r="B172" s="7"/>
      <c r="C172" s="137"/>
      <c r="D172" s="137"/>
    </row>
    <row r="173" spans="1:4" x14ac:dyDescent="0.25">
      <c r="A173" s="7"/>
      <c r="B173" s="7"/>
      <c r="C173" s="137"/>
      <c r="D173" s="137"/>
    </row>
    <row r="174" spans="1:4" x14ac:dyDescent="0.25">
      <c r="A174" s="7"/>
      <c r="B174" s="7"/>
      <c r="C174" s="137"/>
      <c r="D174" s="137"/>
    </row>
    <row r="175" spans="1:4" x14ac:dyDescent="0.25">
      <c r="A175" s="7"/>
      <c r="B175" s="7"/>
      <c r="C175" s="137"/>
      <c r="D175" s="137"/>
    </row>
    <row r="176" spans="1:4" x14ac:dyDescent="0.25">
      <c r="A176" s="7"/>
      <c r="B176" s="7"/>
      <c r="C176" s="137"/>
      <c r="D176" s="137"/>
    </row>
    <row r="177" spans="1:4" x14ac:dyDescent="0.25">
      <c r="A177" s="7"/>
      <c r="B177" s="7"/>
      <c r="C177" s="137"/>
      <c r="D177" s="137"/>
    </row>
    <row r="178" spans="1:4" x14ac:dyDescent="0.25">
      <c r="A178" s="7"/>
      <c r="B178" s="7"/>
      <c r="C178" s="137"/>
      <c r="D178" s="137"/>
    </row>
    <row r="179" spans="1:4" x14ac:dyDescent="0.25">
      <c r="A179" s="7"/>
      <c r="B179" s="7"/>
      <c r="C179" s="137"/>
      <c r="D179" s="137"/>
    </row>
    <row r="180" spans="1:4" x14ac:dyDescent="0.25">
      <c r="A180" s="7"/>
      <c r="B180" s="7"/>
      <c r="C180" s="137"/>
      <c r="D180" s="137"/>
    </row>
    <row r="181" spans="1:4" x14ac:dyDescent="0.25">
      <c r="A181" s="7"/>
      <c r="B181" s="7"/>
      <c r="C181" s="137"/>
      <c r="D181" s="137"/>
    </row>
    <row r="182" spans="1:4" x14ac:dyDescent="0.25">
      <c r="A182" s="7"/>
      <c r="B182" s="7"/>
      <c r="C182" s="137"/>
      <c r="D182" s="137"/>
    </row>
    <row r="183" spans="1:4" x14ac:dyDescent="0.25">
      <c r="A183" s="7"/>
      <c r="B183" s="7"/>
      <c r="C183" s="137"/>
      <c r="D183" s="137"/>
    </row>
    <row r="184" spans="1:4" x14ac:dyDescent="0.25">
      <c r="A184" s="7"/>
      <c r="B184" s="7"/>
      <c r="C184" s="137"/>
      <c r="D184" s="137"/>
    </row>
    <row r="185" spans="1:4" x14ac:dyDescent="0.25">
      <c r="A185" s="7"/>
      <c r="B185" s="7"/>
      <c r="C185" s="137"/>
      <c r="D185" s="137"/>
    </row>
    <row r="186" spans="1:4" x14ac:dyDescent="0.25">
      <c r="A186" s="7"/>
      <c r="B186" s="7"/>
      <c r="C186" s="137"/>
      <c r="D186" s="137"/>
    </row>
    <row r="187" spans="1:4" x14ac:dyDescent="0.25">
      <c r="A187" s="7"/>
      <c r="B187" s="7"/>
      <c r="C187" s="137"/>
      <c r="D187" s="137"/>
    </row>
    <row r="188" spans="1:4" x14ac:dyDescent="0.25">
      <c r="A188" s="7"/>
      <c r="B188" s="7"/>
      <c r="C188" s="137"/>
      <c r="D188" s="137"/>
    </row>
    <row r="189" spans="1:4" x14ac:dyDescent="0.25">
      <c r="A189" s="7"/>
      <c r="B189" s="7"/>
      <c r="C189" s="137"/>
      <c r="D189" s="137"/>
    </row>
    <row r="190" spans="1:4" x14ac:dyDescent="0.25">
      <c r="A190" s="7"/>
      <c r="B190" s="7"/>
      <c r="C190" s="137"/>
      <c r="D190" s="137"/>
    </row>
    <row r="191" spans="1:4" x14ac:dyDescent="0.25">
      <c r="A191" s="7"/>
      <c r="B191" s="7"/>
      <c r="C191" s="137"/>
      <c r="D191" s="137"/>
    </row>
    <row r="192" spans="1:4" x14ac:dyDescent="0.25">
      <c r="A192" s="7"/>
      <c r="B192" s="7"/>
      <c r="C192" s="137"/>
      <c r="D192" s="137"/>
    </row>
    <row r="193" spans="1:4" x14ac:dyDescent="0.25">
      <c r="A193" s="7"/>
      <c r="B193" s="7"/>
      <c r="C193" s="137"/>
      <c r="D193" s="137"/>
    </row>
    <row r="194" spans="1:4" x14ac:dyDescent="0.25">
      <c r="A194" s="7"/>
      <c r="B194" s="7"/>
      <c r="C194" s="137"/>
      <c r="D194" s="137"/>
    </row>
    <row r="195" spans="1:4" x14ac:dyDescent="0.25">
      <c r="A195" s="7"/>
      <c r="B195" s="7"/>
      <c r="C195" s="137"/>
      <c r="D195" s="137"/>
    </row>
    <row r="196" spans="1:4" x14ac:dyDescent="0.25">
      <c r="A196" s="7"/>
      <c r="B196" s="7"/>
      <c r="C196" s="137"/>
      <c r="D196" s="137"/>
    </row>
    <row r="197" spans="1:4" x14ac:dyDescent="0.25">
      <c r="A197" s="7"/>
      <c r="B197" s="7"/>
      <c r="C197" s="137"/>
      <c r="D197" s="137"/>
    </row>
    <row r="198" spans="1:4" x14ac:dyDescent="0.25">
      <c r="A198" s="7"/>
      <c r="B198" s="7"/>
      <c r="C198" s="137"/>
      <c r="D198" s="137"/>
    </row>
    <row r="199" spans="1:4" x14ac:dyDescent="0.25">
      <c r="A199" s="7"/>
      <c r="B199" s="7"/>
      <c r="C199" s="137"/>
      <c r="D199" s="137"/>
    </row>
    <row r="200" spans="1:4" x14ac:dyDescent="0.25">
      <c r="A200" s="7"/>
      <c r="B200" s="7"/>
      <c r="C200" s="137"/>
      <c r="D200" s="137"/>
    </row>
    <row r="201" spans="1:4" x14ac:dyDescent="0.25">
      <c r="A201" s="7"/>
      <c r="B201" s="7"/>
      <c r="C201" s="137"/>
      <c r="D201" s="137"/>
    </row>
    <row r="202" spans="1:4" x14ac:dyDescent="0.25">
      <c r="A202" s="7"/>
      <c r="B202" s="7"/>
      <c r="C202" s="137"/>
      <c r="D202" s="137"/>
    </row>
    <row r="203" spans="1:4" x14ac:dyDescent="0.25">
      <c r="A203" s="7"/>
      <c r="B203" s="7"/>
      <c r="C203" s="137"/>
      <c r="D203" s="137"/>
    </row>
    <row r="204" spans="1:4" x14ac:dyDescent="0.25">
      <c r="A204" s="7"/>
      <c r="B204" s="7"/>
      <c r="C204" s="137"/>
      <c r="D204" s="137"/>
    </row>
    <row r="205" spans="1:4" x14ac:dyDescent="0.25">
      <c r="A205" s="7"/>
      <c r="B205" s="7"/>
      <c r="C205" s="137"/>
      <c r="D205" s="137"/>
    </row>
    <row r="206" spans="1:4" x14ac:dyDescent="0.25">
      <c r="A206" s="7"/>
      <c r="B206" s="7"/>
      <c r="C206" s="137"/>
      <c r="D206" s="137"/>
    </row>
    <row r="207" spans="1:4" x14ac:dyDescent="0.25">
      <c r="A207" s="7"/>
      <c r="B207" s="7"/>
      <c r="C207" s="137"/>
      <c r="D207" s="137"/>
    </row>
    <row r="208" spans="1:4" x14ac:dyDescent="0.25">
      <c r="A208" s="7"/>
      <c r="B208" s="7"/>
      <c r="C208" s="137"/>
      <c r="D208" s="137"/>
    </row>
    <row r="209" spans="1:4" x14ac:dyDescent="0.25">
      <c r="A209" s="7"/>
      <c r="B209" s="7"/>
      <c r="C209" s="137"/>
      <c r="D209" s="137"/>
    </row>
    <row r="210" spans="1:4" x14ac:dyDescent="0.25">
      <c r="A210" s="7"/>
      <c r="B210" s="7"/>
      <c r="C210" s="137"/>
      <c r="D210" s="137"/>
    </row>
    <row r="211" spans="1:4" x14ac:dyDescent="0.25">
      <c r="A211" s="7"/>
      <c r="B211" s="7"/>
      <c r="C211" s="137"/>
      <c r="D211" s="137"/>
    </row>
    <row r="212" spans="1:4" x14ac:dyDescent="0.25">
      <c r="A212" s="7"/>
      <c r="B212" s="7"/>
      <c r="C212" s="137"/>
      <c r="D212" s="137"/>
    </row>
    <row r="213" spans="1:4" x14ac:dyDescent="0.25">
      <c r="A213" s="7"/>
      <c r="B213" s="7"/>
      <c r="C213" s="137"/>
      <c r="D213" s="137"/>
    </row>
    <row r="214" spans="1:4" x14ac:dyDescent="0.25">
      <c r="A214" s="7"/>
      <c r="B214" s="7"/>
      <c r="C214" s="137"/>
      <c r="D214" s="137"/>
    </row>
    <row r="215" spans="1:4" x14ac:dyDescent="0.25">
      <c r="A215" s="7"/>
      <c r="B215" s="7"/>
      <c r="C215" s="137"/>
      <c r="D215" s="137"/>
    </row>
    <row r="216" spans="1:4" x14ac:dyDescent="0.25">
      <c r="A216" s="7"/>
      <c r="B216" s="7"/>
      <c r="C216" s="137"/>
      <c r="D216" s="137"/>
    </row>
    <row r="217" spans="1:4" x14ac:dyDescent="0.25">
      <c r="A217" s="7"/>
      <c r="B217" s="7"/>
      <c r="C217" s="137"/>
      <c r="D217" s="137"/>
    </row>
    <row r="218" spans="1:4" x14ac:dyDescent="0.25">
      <c r="A218" s="7"/>
      <c r="B218" s="7"/>
      <c r="C218" s="137"/>
      <c r="D218" s="137"/>
    </row>
    <row r="219" spans="1:4" x14ac:dyDescent="0.25">
      <c r="A219" s="7"/>
      <c r="B219" s="7"/>
      <c r="C219" s="137"/>
      <c r="D219" s="137"/>
    </row>
    <row r="220" spans="1:4" x14ac:dyDescent="0.25">
      <c r="A220" s="7"/>
      <c r="B220" s="7"/>
      <c r="C220" s="137"/>
      <c r="D220" s="137"/>
    </row>
    <row r="221" spans="1:4" x14ac:dyDescent="0.25">
      <c r="A221" s="7"/>
      <c r="B221" s="7"/>
      <c r="C221" s="137"/>
      <c r="D221" s="137"/>
    </row>
    <row r="222" spans="1:4" x14ac:dyDescent="0.25">
      <c r="A222" s="7"/>
      <c r="B222" s="7"/>
      <c r="C222" s="137"/>
      <c r="D222" s="137"/>
    </row>
    <row r="223" spans="1:4" x14ac:dyDescent="0.25">
      <c r="A223" s="7"/>
      <c r="B223" s="7"/>
      <c r="C223" s="137"/>
      <c r="D223" s="137"/>
    </row>
    <row r="224" spans="1:4" x14ac:dyDescent="0.25">
      <c r="A224" s="7"/>
      <c r="B224" s="7"/>
      <c r="C224" s="137"/>
      <c r="D224" s="137"/>
    </row>
    <row r="225" spans="1:4" x14ac:dyDescent="0.25">
      <c r="A225" s="7"/>
      <c r="B225" s="7"/>
      <c r="C225" s="137"/>
      <c r="D225" s="137"/>
    </row>
    <row r="226" spans="1:4" x14ac:dyDescent="0.25">
      <c r="A226" s="7"/>
      <c r="B226" s="7"/>
      <c r="C226" s="137"/>
      <c r="D226" s="137"/>
    </row>
    <row r="227" spans="1:4" x14ac:dyDescent="0.25">
      <c r="A227" s="7"/>
      <c r="B227" s="7"/>
      <c r="C227" s="137"/>
      <c r="D227" s="137"/>
    </row>
    <row r="228" spans="1:4" x14ac:dyDescent="0.25">
      <c r="A228" s="7"/>
      <c r="B228" s="7"/>
      <c r="C228" s="137"/>
      <c r="D228" s="137"/>
    </row>
    <row r="229" spans="1:4" x14ac:dyDescent="0.25">
      <c r="A229" s="7"/>
      <c r="B229" s="7"/>
      <c r="C229" s="137"/>
      <c r="D229" s="137"/>
    </row>
    <row r="230" spans="1:4" x14ac:dyDescent="0.25">
      <c r="A230" s="7"/>
      <c r="B230" s="7"/>
      <c r="C230" s="137"/>
      <c r="D230" s="137"/>
    </row>
    <row r="231" spans="1:4" x14ac:dyDescent="0.25">
      <c r="A231" s="7"/>
      <c r="B231" s="7"/>
      <c r="C231" s="137"/>
      <c r="D231" s="137"/>
    </row>
    <row r="232" spans="1:4" x14ac:dyDescent="0.25">
      <c r="A232" s="7"/>
      <c r="B232" s="7"/>
      <c r="C232" s="137"/>
      <c r="D232" s="137"/>
    </row>
    <row r="233" spans="1:4" x14ac:dyDescent="0.25">
      <c r="A233" s="7"/>
      <c r="B233" s="7"/>
      <c r="C233" s="137"/>
      <c r="D233" s="137"/>
    </row>
    <row r="234" spans="1:4" x14ac:dyDescent="0.25">
      <c r="A234" s="7"/>
      <c r="B234" s="7"/>
      <c r="C234" s="137"/>
      <c r="D234" s="137"/>
    </row>
    <row r="235" spans="1:4" x14ac:dyDescent="0.25">
      <c r="A235" s="7"/>
      <c r="B235" s="7"/>
      <c r="C235" s="137"/>
      <c r="D235" s="137"/>
    </row>
    <row r="236" spans="1:4" x14ac:dyDescent="0.25">
      <c r="A236" s="7"/>
      <c r="B236" s="7"/>
      <c r="C236" s="137"/>
      <c r="D236" s="137"/>
    </row>
    <row r="237" spans="1:4" x14ac:dyDescent="0.25">
      <c r="A237" s="7"/>
      <c r="B237" s="7"/>
      <c r="C237" s="137"/>
      <c r="D237" s="137"/>
    </row>
    <row r="238" spans="1:4" x14ac:dyDescent="0.25">
      <c r="A238" s="7"/>
      <c r="B238" s="7"/>
      <c r="C238" s="137"/>
      <c r="D238" s="137"/>
    </row>
    <row r="239" spans="1:4" x14ac:dyDescent="0.25">
      <c r="A239" s="7"/>
      <c r="B239" s="7"/>
      <c r="C239" s="137"/>
      <c r="D239" s="137"/>
    </row>
    <row r="240" spans="1:4" x14ac:dyDescent="0.25">
      <c r="A240" s="7"/>
      <c r="B240" s="7"/>
      <c r="C240" s="137"/>
      <c r="D240" s="137"/>
    </row>
    <row r="241" spans="1:4" x14ac:dyDescent="0.25">
      <c r="A241" s="7"/>
      <c r="B241" s="7"/>
      <c r="C241" s="137"/>
      <c r="D241" s="137"/>
    </row>
    <row r="242" spans="1:4" x14ac:dyDescent="0.25">
      <c r="A242" s="7"/>
      <c r="B242" s="7"/>
      <c r="C242" s="137"/>
      <c r="D242" s="137"/>
    </row>
    <row r="243" spans="1:4" x14ac:dyDescent="0.25">
      <c r="A243" s="7"/>
      <c r="B243" s="7"/>
      <c r="C243" s="137"/>
      <c r="D243" s="137"/>
    </row>
    <row r="244" spans="1:4" x14ac:dyDescent="0.25">
      <c r="A244" s="7"/>
      <c r="B244" s="7"/>
      <c r="C244" s="137"/>
      <c r="D244" s="137"/>
    </row>
    <row r="245" spans="1:4" x14ac:dyDescent="0.25">
      <c r="A245" s="7"/>
      <c r="B245" s="7"/>
      <c r="C245" s="137"/>
      <c r="D245" s="137"/>
    </row>
    <row r="246" spans="1:4" x14ac:dyDescent="0.25">
      <c r="A246" s="7"/>
      <c r="B246" s="7"/>
      <c r="C246" s="137"/>
      <c r="D246" s="137"/>
    </row>
    <row r="247" spans="1:4" x14ac:dyDescent="0.25">
      <c r="A247" s="7"/>
      <c r="B247" s="7"/>
      <c r="C247" s="137"/>
      <c r="D247" s="137"/>
    </row>
    <row r="248" spans="1:4" x14ac:dyDescent="0.25">
      <c r="A248" s="7"/>
      <c r="B248" s="7"/>
      <c r="C248" s="137"/>
      <c r="D248" s="137"/>
    </row>
    <row r="249" spans="1:4" x14ac:dyDescent="0.25">
      <c r="A249" s="7"/>
      <c r="B249" s="7"/>
      <c r="C249" s="137"/>
      <c r="D249" s="137"/>
    </row>
    <row r="250" spans="1:4" x14ac:dyDescent="0.25">
      <c r="A250" s="7"/>
      <c r="B250" s="7"/>
      <c r="C250" s="137"/>
      <c r="D250" s="137"/>
    </row>
    <row r="251" spans="1:4" x14ac:dyDescent="0.25">
      <c r="A251" s="7"/>
      <c r="B251" s="7"/>
      <c r="C251" s="137"/>
      <c r="D251" s="137"/>
    </row>
    <row r="252" spans="1:4" x14ac:dyDescent="0.25">
      <c r="A252" s="7"/>
      <c r="B252" s="7"/>
      <c r="C252" s="137"/>
      <c r="D252" s="137"/>
    </row>
    <row r="253" spans="1:4" x14ac:dyDescent="0.25">
      <c r="A253" s="7"/>
      <c r="B253" s="7"/>
      <c r="C253" s="137"/>
      <c r="D253" s="137"/>
    </row>
    <row r="254" spans="1:4" x14ac:dyDescent="0.25">
      <c r="A254" s="7"/>
      <c r="B254" s="7"/>
      <c r="C254" s="137"/>
      <c r="D254" s="137"/>
    </row>
    <row r="255" spans="1:4" x14ac:dyDescent="0.25">
      <c r="A255" s="7"/>
      <c r="B255" s="7"/>
      <c r="C255" s="137"/>
      <c r="D255" s="137"/>
    </row>
    <row r="256" spans="1:4" x14ac:dyDescent="0.25">
      <c r="A256" s="7"/>
      <c r="B256" s="7"/>
      <c r="C256" s="137"/>
      <c r="D256" s="137"/>
    </row>
    <row r="257" spans="1:4" x14ac:dyDescent="0.25">
      <c r="A257" s="7"/>
      <c r="B257" s="7"/>
      <c r="C257" s="137"/>
      <c r="D257" s="137"/>
    </row>
    <row r="258" spans="1:4" x14ac:dyDescent="0.25">
      <c r="A258" s="7"/>
      <c r="B258" s="7"/>
      <c r="C258" s="137"/>
      <c r="D258" s="137"/>
    </row>
    <row r="259" spans="1:4" x14ac:dyDescent="0.25">
      <c r="A259" s="7"/>
      <c r="B259" s="7"/>
      <c r="C259" s="137"/>
      <c r="D259" s="137"/>
    </row>
    <row r="260" spans="1:4" x14ac:dyDescent="0.25">
      <c r="A260" s="7"/>
      <c r="B260" s="7"/>
      <c r="C260" s="137"/>
      <c r="D260" s="137"/>
    </row>
    <row r="261" spans="1:4" x14ac:dyDescent="0.25">
      <c r="A261" s="7"/>
      <c r="B261" s="7"/>
      <c r="C261" s="137"/>
      <c r="D261" s="137"/>
    </row>
    <row r="262" spans="1:4" x14ac:dyDescent="0.25">
      <c r="A262" s="7"/>
      <c r="B262" s="7"/>
      <c r="C262" s="137"/>
      <c r="D262" s="137"/>
    </row>
    <row r="263" spans="1:4" x14ac:dyDescent="0.25">
      <c r="A263" s="7"/>
      <c r="B263" s="7"/>
      <c r="C263" s="137"/>
      <c r="D263" s="137"/>
    </row>
    <row r="264" spans="1:4" x14ac:dyDescent="0.25">
      <c r="A264" s="7"/>
      <c r="B264" s="7"/>
      <c r="C264" s="137"/>
      <c r="D264" s="137"/>
    </row>
    <row r="265" spans="1:4" x14ac:dyDescent="0.25">
      <c r="A265" s="7"/>
      <c r="B265" s="7"/>
      <c r="C265" s="137"/>
      <c r="D265" s="137"/>
    </row>
    <row r="266" spans="1:4" x14ac:dyDescent="0.25">
      <c r="A266" s="7"/>
      <c r="B266" s="7"/>
      <c r="C266" s="137"/>
      <c r="D266" s="137"/>
    </row>
    <row r="267" spans="1:4" x14ac:dyDescent="0.25">
      <c r="A267" s="7"/>
      <c r="B267" s="7"/>
      <c r="C267" s="137"/>
      <c r="D267" s="137"/>
    </row>
    <row r="268" spans="1:4" x14ac:dyDescent="0.25">
      <c r="A268" s="7"/>
      <c r="B268" s="7"/>
      <c r="C268" s="137"/>
      <c r="D268" s="137"/>
    </row>
    <row r="269" spans="1:4" x14ac:dyDescent="0.25">
      <c r="A269" s="7"/>
      <c r="B269" s="7"/>
      <c r="C269" s="137"/>
      <c r="D269" s="137"/>
    </row>
    <row r="270" spans="1:4" x14ac:dyDescent="0.25">
      <c r="A270" s="7"/>
      <c r="B270" s="7"/>
      <c r="C270" s="137"/>
      <c r="D270" s="137"/>
    </row>
    <row r="271" spans="1:4" x14ac:dyDescent="0.25">
      <c r="A271" s="7"/>
      <c r="B271" s="7"/>
      <c r="C271" s="137"/>
      <c r="D271" s="137"/>
    </row>
    <row r="272" spans="1:4" x14ac:dyDescent="0.25">
      <c r="A272" s="7"/>
      <c r="B272" s="7"/>
      <c r="C272" s="137"/>
      <c r="D272" s="137"/>
    </row>
    <row r="273" spans="1:4" x14ac:dyDescent="0.25">
      <c r="A273" s="7"/>
      <c r="B273" s="7"/>
      <c r="C273" s="137"/>
      <c r="D273" s="137"/>
    </row>
    <row r="274" spans="1:4" x14ac:dyDescent="0.25">
      <c r="A274" s="7"/>
      <c r="B274" s="7"/>
      <c r="C274" s="137"/>
      <c r="D274" s="137"/>
    </row>
    <row r="275" spans="1:4" x14ac:dyDescent="0.25">
      <c r="A275" s="7"/>
      <c r="B275" s="7"/>
      <c r="C275" s="137"/>
      <c r="D275" s="137"/>
    </row>
    <row r="276" spans="1:4" x14ac:dyDescent="0.25">
      <c r="A276" s="7"/>
      <c r="B276" s="7"/>
      <c r="C276" s="137"/>
      <c r="D276" s="137"/>
    </row>
    <row r="277" spans="1:4" x14ac:dyDescent="0.25">
      <c r="A277" s="7"/>
      <c r="B277" s="7"/>
      <c r="C277" s="137"/>
      <c r="D277" s="137"/>
    </row>
    <row r="278" spans="1:4" x14ac:dyDescent="0.25">
      <c r="A278" s="7"/>
      <c r="B278" s="7"/>
      <c r="C278" s="137"/>
      <c r="D278" s="137"/>
    </row>
    <row r="279" spans="1:4" x14ac:dyDescent="0.25">
      <c r="A279" s="7"/>
      <c r="B279" s="7"/>
      <c r="C279" s="137"/>
      <c r="D279" s="137"/>
    </row>
    <row r="280" spans="1:4" x14ac:dyDescent="0.25">
      <c r="A280" s="7"/>
      <c r="B280" s="7"/>
      <c r="C280" s="137"/>
      <c r="D280" s="137"/>
    </row>
    <row r="281" spans="1:4" x14ac:dyDescent="0.25">
      <c r="A281" s="7"/>
      <c r="B281" s="7"/>
      <c r="C281" s="137"/>
      <c r="D281" s="137"/>
    </row>
    <row r="282" spans="1:4" x14ac:dyDescent="0.25">
      <c r="A282" s="7"/>
      <c r="B282" s="7"/>
      <c r="C282" s="137"/>
      <c r="D282" s="137"/>
    </row>
    <row r="283" spans="1:4" x14ac:dyDescent="0.25">
      <c r="A283" s="7"/>
      <c r="B283" s="7"/>
      <c r="C283" s="137"/>
      <c r="D283" s="137"/>
    </row>
    <row r="284" spans="1:4" x14ac:dyDescent="0.25">
      <c r="A284" s="7"/>
      <c r="B284" s="7"/>
      <c r="C284" s="137"/>
      <c r="D284" s="137"/>
    </row>
    <row r="285" spans="1:4" x14ac:dyDescent="0.25">
      <c r="A285" s="7"/>
      <c r="B285" s="7"/>
      <c r="C285" s="137"/>
      <c r="D285" s="137"/>
    </row>
    <row r="286" spans="1:4" x14ac:dyDescent="0.25">
      <c r="A286" s="7"/>
      <c r="B286" s="7"/>
      <c r="C286" s="137"/>
      <c r="D286" s="137"/>
    </row>
    <row r="287" spans="1:4" x14ac:dyDescent="0.25">
      <c r="A287" s="7"/>
      <c r="B287" s="7"/>
      <c r="C287" s="137"/>
      <c r="D287" s="137"/>
    </row>
    <row r="288" spans="1:4" x14ac:dyDescent="0.25">
      <c r="A288" s="7"/>
      <c r="B288" s="7"/>
      <c r="C288" s="137"/>
      <c r="D288" s="137"/>
    </row>
    <row r="289" spans="1:4" x14ac:dyDescent="0.25">
      <c r="A289" s="7"/>
      <c r="B289" s="7"/>
      <c r="C289" s="137"/>
      <c r="D289" s="137"/>
    </row>
    <row r="290" spans="1:4" x14ac:dyDescent="0.25">
      <c r="A290" s="7"/>
      <c r="B290" s="7"/>
      <c r="C290" s="137"/>
      <c r="D290" s="137"/>
    </row>
    <row r="291" spans="1:4" x14ac:dyDescent="0.25">
      <c r="A291" s="7"/>
      <c r="B291" s="7"/>
      <c r="C291" s="137"/>
      <c r="D291" s="137"/>
    </row>
    <row r="292" spans="1:4" x14ac:dyDescent="0.25">
      <c r="A292" s="7"/>
      <c r="B292" s="7"/>
      <c r="C292" s="137"/>
      <c r="D292" s="137"/>
    </row>
    <row r="293" spans="1:4" x14ac:dyDescent="0.25">
      <c r="A293" s="7"/>
      <c r="B293" s="7"/>
      <c r="C293" s="137"/>
      <c r="D293" s="137"/>
    </row>
    <row r="294" spans="1:4" x14ac:dyDescent="0.25">
      <c r="A294" s="7"/>
      <c r="B294" s="7"/>
      <c r="C294" s="137"/>
      <c r="D294" s="137"/>
    </row>
    <row r="295" spans="1:4" x14ac:dyDescent="0.25">
      <c r="A295" s="7"/>
      <c r="B295" s="7"/>
      <c r="C295" s="137"/>
      <c r="D295" s="137"/>
    </row>
    <row r="296" spans="1:4" x14ac:dyDescent="0.25">
      <c r="A296" s="7"/>
      <c r="B296" s="7"/>
      <c r="C296" s="137"/>
      <c r="D296" s="137"/>
    </row>
    <row r="297" spans="1:4" x14ac:dyDescent="0.25">
      <c r="A297" s="7"/>
      <c r="B297" s="7"/>
      <c r="C297" s="137"/>
      <c r="D297" s="137"/>
    </row>
    <row r="298" spans="1:4" x14ac:dyDescent="0.25">
      <c r="A298" s="7"/>
      <c r="B298" s="7"/>
      <c r="C298" s="137"/>
      <c r="D298" s="137"/>
    </row>
    <row r="299" spans="1:4" x14ac:dyDescent="0.25">
      <c r="A299" s="7"/>
      <c r="B299" s="7"/>
      <c r="C299" s="137"/>
      <c r="D299" s="137"/>
    </row>
    <row r="300" spans="1:4" x14ac:dyDescent="0.25">
      <c r="A300" s="7"/>
      <c r="B300" s="7"/>
      <c r="C300" s="137"/>
      <c r="D300" s="137"/>
    </row>
    <row r="301" spans="1:4" x14ac:dyDescent="0.25">
      <c r="A301" s="7"/>
      <c r="B301" s="7"/>
      <c r="C301" s="137"/>
      <c r="D301" s="137"/>
    </row>
    <row r="302" spans="1:4" x14ac:dyDescent="0.25">
      <c r="A302" s="7"/>
      <c r="B302" s="7"/>
      <c r="C302" s="137"/>
      <c r="D302" s="137"/>
    </row>
    <row r="303" spans="1:4" x14ac:dyDescent="0.25">
      <c r="A303" s="7"/>
      <c r="B303" s="7"/>
      <c r="C303" s="137"/>
      <c r="D303" s="137"/>
    </row>
    <row r="304" spans="1:4" x14ac:dyDescent="0.25">
      <c r="A304" s="7"/>
      <c r="B304" s="7"/>
      <c r="C304" s="137"/>
      <c r="D304" s="137"/>
    </row>
    <row r="305" spans="1:4" x14ac:dyDescent="0.25">
      <c r="A305" s="7"/>
      <c r="B305" s="7"/>
      <c r="C305" s="137"/>
      <c r="D305" s="137"/>
    </row>
    <row r="306" spans="1:4" x14ac:dyDescent="0.25">
      <c r="A306" s="7"/>
      <c r="B306" s="7"/>
      <c r="C306" s="137"/>
      <c r="D306" s="137"/>
    </row>
    <row r="307" spans="1:4" x14ac:dyDescent="0.25">
      <c r="A307" s="7"/>
      <c r="B307" s="7"/>
      <c r="C307" s="137"/>
      <c r="D307" s="137"/>
    </row>
    <row r="308" spans="1:4" x14ac:dyDescent="0.25">
      <c r="A308" s="7"/>
      <c r="B308" s="7"/>
      <c r="C308" s="137"/>
      <c r="D308" s="137"/>
    </row>
    <row r="309" spans="1:4" x14ac:dyDescent="0.25">
      <c r="A309" s="7"/>
      <c r="B309" s="7"/>
      <c r="C309" s="137"/>
      <c r="D309" s="137"/>
    </row>
    <row r="310" spans="1:4" x14ac:dyDescent="0.25">
      <c r="A310" s="7"/>
      <c r="B310" s="7"/>
      <c r="C310" s="137"/>
      <c r="D310" s="137"/>
    </row>
    <row r="311" spans="1:4" x14ac:dyDescent="0.25">
      <c r="A311" s="7"/>
      <c r="B311" s="7"/>
      <c r="C311" s="137"/>
      <c r="D311" s="137"/>
    </row>
    <row r="312" spans="1:4" x14ac:dyDescent="0.25">
      <c r="A312" s="7"/>
      <c r="B312" s="7"/>
      <c r="C312" s="137"/>
      <c r="D312" s="137"/>
    </row>
    <row r="313" spans="1:4" x14ac:dyDescent="0.25">
      <c r="A313" s="7"/>
      <c r="B313" s="7"/>
      <c r="C313" s="137"/>
      <c r="D313" s="137"/>
    </row>
    <row r="314" spans="1:4" x14ac:dyDescent="0.25">
      <c r="A314" s="7"/>
      <c r="B314" s="7"/>
      <c r="C314" s="137"/>
      <c r="D314" s="137"/>
    </row>
    <row r="315" spans="1:4" x14ac:dyDescent="0.25">
      <c r="A315" s="7"/>
      <c r="B315" s="7"/>
      <c r="C315" s="137"/>
      <c r="D315" s="137"/>
    </row>
    <row r="316" spans="1:4" x14ac:dyDescent="0.25">
      <c r="A316" s="7"/>
      <c r="B316" s="7"/>
      <c r="C316" s="137"/>
      <c r="D316" s="137"/>
    </row>
    <row r="317" spans="1:4" x14ac:dyDescent="0.25">
      <c r="A317" s="7"/>
      <c r="B317" s="7"/>
      <c r="C317" s="137"/>
      <c r="D317" s="137"/>
    </row>
    <row r="318" spans="1:4" x14ac:dyDescent="0.25">
      <c r="A318" s="7"/>
      <c r="B318" s="7"/>
      <c r="C318" s="137"/>
      <c r="D318" s="137"/>
    </row>
    <row r="319" spans="1:4" x14ac:dyDescent="0.25">
      <c r="A319" s="7"/>
      <c r="B319" s="7"/>
      <c r="C319" s="137"/>
      <c r="D319" s="137"/>
    </row>
    <row r="320" spans="1:4" x14ac:dyDescent="0.25">
      <c r="A320" s="7"/>
      <c r="B320" s="7"/>
      <c r="C320" s="137"/>
      <c r="D320" s="137"/>
    </row>
    <row r="321" spans="1:4" x14ac:dyDescent="0.25">
      <c r="A321" s="7"/>
      <c r="B321" s="7"/>
      <c r="C321" s="137"/>
      <c r="D321" s="137"/>
    </row>
    <row r="322" spans="1:4" x14ac:dyDescent="0.25">
      <c r="A322" s="7"/>
      <c r="B322" s="7"/>
      <c r="C322" s="137"/>
      <c r="D322" s="137"/>
    </row>
    <row r="323" spans="1:4" x14ac:dyDescent="0.25">
      <c r="A323" s="7"/>
      <c r="B323" s="7"/>
      <c r="C323" s="137"/>
      <c r="D323" s="137"/>
    </row>
    <row r="324" spans="1:4" x14ac:dyDescent="0.25">
      <c r="A324" s="7"/>
      <c r="B324" s="7"/>
      <c r="C324" s="137"/>
      <c r="D324" s="137"/>
    </row>
  </sheetData>
  <autoFilter ref="F3:AA5"/>
  <mergeCells count="14">
    <mergeCell ref="W1:AA2"/>
    <mergeCell ref="A1:A3"/>
    <mergeCell ref="B1:B3"/>
    <mergeCell ref="C1:C3"/>
    <mergeCell ref="D1:D3"/>
    <mergeCell ref="E1:E3"/>
    <mergeCell ref="F1:G1"/>
    <mergeCell ref="F2:F3"/>
    <mergeCell ref="G2:G3"/>
    <mergeCell ref="H1:H3"/>
    <mergeCell ref="I1:K2"/>
    <mergeCell ref="L1:R2"/>
    <mergeCell ref="S1:S2"/>
    <mergeCell ref="T1:V2"/>
  </mergeCells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Descripciones - GTC-45</vt:lpstr>
      <vt:lpstr>Matriz GTC 45</vt:lpstr>
      <vt:lpstr>Información</vt:lpstr>
      <vt:lpstr>Gte gral</vt:lpstr>
      <vt:lpstr>Gte Comercial</vt:lpstr>
      <vt:lpstr>contador</vt:lpstr>
      <vt:lpstr>Gte Admininstrativo</vt:lpstr>
      <vt:lpstr>secretaria</vt:lpstr>
      <vt:lpstr>Coordinadorde mantenimiento</vt:lpstr>
      <vt:lpstr>Oficios Varios</vt:lpstr>
      <vt:lpstr>Jefe HSEQ</vt:lpstr>
      <vt:lpstr>Hoja1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Medina Fernandez;Tatii</dc:creator>
  <cp:lastModifiedBy>Doly</cp:lastModifiedBy>
  <dcterms:created xsi:type="dcterms:W3CDTF">2018-02-12T19:41:11Z</dcterms:created>
  <dcterms:modified xsi:type="dcterms:W3CDTF">2022-02-24T15:46:22Z</dcterms:modified>
</cp:coreProperties>
</file>