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quipo\Desktop\TESIS\ANEXOS\"/>
    </mc:Choice>
  </mc:AlternateContent>
  <xr:revisionPtr revIDLastSave="0" documentId="13_ncr:1_{398F0BC1-0294-4144-A626-AD2CE15A8F0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1" sheetId="1" r:id="rId1"/>
    <sheet name="Tabulación (2)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6" l="1"/>
  <c r="K10" i="6"/>
  <c r="K9" i="6"/>
  <c r="K8" i="6"/>
  <c r="K7" i="6"/>
  <c r="K29" i="6"/>
  <c r="K26" i="6"/>
  <c r="K16" i="6"/>
  <c r="K31" i="6"/>
  <c r="K30" i="6" l="1"/>
  <c r="K28" i="6"/>
  <c r="H26" i="6"/>
  <c r="K24" i="6"/>
  <c r="K23" i="6"/>
  <c r="K22" i="6"/>
  <c r="K21" i="6"/>
  <c r="H20" i="6"/>
  <c r="K19" i="6"/>
  <c r="K17" i="6"/>
  <c r="J31" i="6"/>
  <c r="H31" i="6"/>
  <c r="F31" i="6"/>
  <c r="J30" i="6"/>
  <c r="H30" i="6"/>
  <c r="F30" i="6"/>
  <c r="J29" i="6"/>
  <c r="H29" i="6"/>
  <c r="F29" i="6"/>
  <c r="J28" i="6"/>
  <c r="H28" i="6"/>
  <c r="F28" i="6"/>
  <c r="K27" i="6"/>
  <c r="J27" i="6"/>
  <c r="H27" i="6"/>
  <c r="F27" i="6"/>
  <c r="J26" i="6"/>
  <c r="F26" i="6"/>
  <c r="K25" i="6"/>
  <c r="J25" i="6"/>
  <c r="H25" i="6"/>
  <c r="F25" i="6"/>
  <c r="J24" i="6"/>
  <c r="H24" i="6"/>
  <c r="F24" i="6"/>
  <c r="J23" i="6"/>
  <c r="H23" i="6"/>
  <c r="F23" i="6"/>
  <c r="J22" i="6"/>
  <c r="H22" i="6"/>
  <c r="F22" i="6"/>
  <c r="J21" i="6"/>
  <c r="H21" i="6"/>
  <c r="F21" i="6"/>
  <c r="K20" i="6"/>
  <c r="J20" i="6"/>
  <c r="F20" i="6"/>
  <c r="J19" i="6"/>
  <c r="H19" i="6"/>
  <c r="F19" i="6"/>
  <c r="K18" i="6"/>
  <c r="J18" i="6"/>
  <c r="H18" i="6"/>
  <c r="F18" i="6"/>
  <c r="J17" i="6"/>
  <c r="F17" i="6"/>
  <c r="J16" i="6"/>
  <c r="H16" i="6"/>
  <c r="F16" i="6"/>
  <c r="K15" i="6"/>
  <c r="J15" i="6"/>
  <c r="H15" i="6"/>
  <c r="F15" i="6"/>
  <c r="K14" i="6"/>
  <c r="J14" i="6"/>
  <c r="H14" i="6"/>
  <c r="F14" i="6"/>
  <c r="J13" i="6"/>
  <c r="H13" i="6"/>
  <c r="F13" i="6"/>
  <c r="K12" i="6"/>
  <c r="J12" i="6"/>
  <c r="H12" i="6"/>
  <c r="F12" i="6"/>
  <c r="K11" i="6"/>
  <c r="J11" i="6"/>
  <c r="H11" i="6"/>
  <c r="F11" i="6"/>
  <c r="J10" i="6"/>
  <c r="H10" i="6"/>
  <c r="F10" i="6"/>
  <c r="J9" i="6"/>
  <c r="H9" i="6"/>
  <c r="F9" i="6"/>
  <c r="J8" i="6"/>
  <c r="H8" i="6"/>
  <c r="F8" i="6"/>
  <c r="J7" i="6"/>
  <c r="H7" i="6"/>
  <c r="F7" i="6"/>
  <c r="K32" i="6" l="1"/>
</calcChain>
</file>

<file path=xl/sharedStrings.xml><?xml version="1.0" encoding="utf-8"?>
<sst xmlns="http://schemas.openxmlformats.org/spreadsheetml/2006/main" count="93" uniqueCount="66">
  <si>
    <t>PROBLEMA</t>
  </si>
  <si>
    <t xml:space="preserve">VARIABLES DEPENDIENTES </t>
  </si>
  <si>
    <t xml:space="preserve">VARIABLES INDEPENDIENTES </t>
  </si>
  <si>
    <t>TIPO DE INFORMACION</t>
  </si>
  <si>
    <t>INSTRUMENTO DE RECOLECCION</t>
  </si>
  <si>
    <t>Primaria</t>
  </si>
  <si>
    <t xml:space="preserve">Entrevista </t>
  </si>
  <si>
    <t>NUMERO PREGUNTA (S) QUE APORTA NFORMACION A LA VARIABLE INDEPENDIENTE</t>
  </si>
  <si>
    <t>EXISTENCIA DE MUDAS EN LOS PROCESOS DE SERVICIOS DE MOTOCICLETAS MOTOPITS</t>
  </si>
  <si>
    <t>INVENTARIO</t>
  </si>
  <si>
    <t>MOVIMIENTOS INNECESARIOS</t>
  </si>
  <si>
    <t>REPROCESO</t>
  </si>
  <si>
    <t xml:space="preserve">Incorrecta distribución de elementos de trabajo
</t>
  </si>
  <si>
    <t xml:space="preserve"> Entrenamiento insuficiente a operadores </t>
  </si>
  <si>
    <t>Mantenimiento correctivo</t>
  </si>
  <si>
    <t>RETRASOS / ESPERAS</t>
  </si>
  <si>
    <t xml:space="preserve"> Paradas no planificadas</t>
  </si>
  <si>
    <t>Falta de organización en el lugar de trabajo</t>
  </si>
  <si>
    <t xml:space="preserve">Falta de control en los procesos
</t>
  </si>
  <si>
    <t>Variabilidad en la disponibilidad de herramientas y equipos</t>
  </si>
  <si>
    <t>Pedido de repuestos sin previa solicitud por parte de los clientes</t>
  </si>
  <si>
    <t>14,15,16</t>
  </si>
  <si>
    <t>Incertidumbre  de recepción de pedidos.</t>
  </si>
  <si>
    <t xml:space="preserve">Tamaño del lote del proveedor </t>
  </si>
  <si>
    <t>Garantizar la disponibilidad</t>
  </si>
  <si>
    <t>Planificacion de pedidos</t>
  </si>
  <si>
    <t>Ausencia de estandarizacion de procesos</t>
  </si>
  <si>
    <t>PREGUNTA</t>
  </si>
  <si>
    <t>SI</t>
  </si>
  <si>
    <t>%</t>
  </si>
  <si>
    <t>NO</t>
  </si>
  <si>
    <t>PARCIALMENTE</t>
  </si>
  <si>
    <t>¿El nivel de confiabilidad de proveedores respecto a la fecha de entrega de productos es alto?</t>
  </si>
  <si>
    <t>¿Considera que el cambio de proveedores ayudaría positivamente a la empresa?</t>
  </si>
  <si>
    <t>¿El flujo de salida de materiales es constante?</t>
  </si>
  <si>
    <t xml:space="preserve"> ¿La mayoría de productos solicitados por clientes están en almacenamiento?</t>
  </si>
  <si>
    <t>¿Estima las posibles ventas de repuestos?</t>
  </si>
  <si>
    <t>¿Generalmente las ventas de repuestos coinciden con la cantidad de productos que solicita a proveedores?</t>
  </si>
  <si>
    <t>¿Emite la mayoria pedidos de materiales bajo encargo?</t>
  </si>
  <si>
    <t>¿Considera que es importante tener en el almacen los repuestos que el cliente necesita?</t>
  </si>
  <si>
    <t>En la ejecución de su labor ¿la ubicación de las herramientas y equipos facilitan el desarrollo de las actividades?</t>
  </si>
  <si>
    <t>¿Cree usted que su lugar de trabajo se encuentra en orden?</t>
  </si>
  <si>
    <t>¿Está usted capacitado para el desarrollo de servicios a motocicletas?</t>
  </si>
  <si>
    <t>¿Tiene certificados que respalden su capacidad para la ejecución de la labor para la que fue contratada?</t>
  </si>
  <si>
    <t>¿Cree usted que su organización requiere de mayor supervición?</t>
  </si>
  <si>
    <t>¿Existe un responsable que supervice el desarrollo de los procesos?</t>
  </si>
  <si>
    <t>¿Maneja un sistema de información computarizado para administrar los soportes y control de los procesos de servicio?</t>
  </si>
  <si>
    <t>¿Ha  recibido algun tipo de capacitación empresarial?</t>
  </si>
  <si>
    <t>¿Piensa que la participación en capacitaciones contribuye al crecimeinto empresarial?</t>
  </si>
  <si>
    <t>¿Realiza mantenimiento periódico a sus equipos?</t>
  </si>
  <si>
    <t>¿Generalmente debe realizar mantenimiento a equipos debido a averías?</t>
  </si>
  <si>
    <t>¿Ocurren constantes paradas por espera de disponibilidad de equipos o herramientas?</t>
  </si>
  <si>
    <t>¿Cree usted que su organización requiere de mejor equipamiento de equipos y herramientas?</t>
  </si>
  <si>
    <t xml:space="preserve">¿Son frecuentes las paradas por razones externas a la organización? </t>
  </si>
  <si>
    <t>¿Sucede con mayor frecuencia las paradas por razones externas a la organización que la disponibilidad de equipos y herramientas?</t>
  </si>
  <si>
    <t>¿Se mantine un proceso para quejas y reclamos?</t>
  </si>
  <si>
    <t>POBLACIÓN:</t>
  </si>
  <si>
    <t>¿Realiza frecuentemente pedidos de repuestos debido a ofertas de precio?</t>
  </si>
  <si>
    <t xml:space="preserve">12,13, </t>
  </si>
  <si>
    <t>4,6,7</t>
  </si>
  <si>
    <t>23,24,25</t>
  </si>
  <si>
    <t>CUMPLIMIENTO</t>
  </si>
  <si>
    <t xml:space="preserve">NO CUMPLIMIENTO </t>
  </si>
  <si>
    <t>IDENTIFICACIÓN DEL NIVEL DE CUMPLIMIENTO DE LA FILOSOFIA LEAN MANUFACTURING EN LA EMPRESA MOTOPITS</t>
  </si>
  <si>
    <t>TOTAL</t>
  </si>
  <si>
    <t>NIVEL FINAL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</si>
</sst>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0" fontId="0" fillId="0" borderId="0" xfId="0" applyNumberFormat="1"/>
    <xf numFmtId="164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0" fontId="9" fillId="0" borderId="1" xfId="0" applyFont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11. ¿Cree usted que su lugar de trabajo se encuentra en orden?</a:t>
            </a:r>
            <a:r>
              <a:rPr lang="es-ES" sz="14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s-E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4-44DB-8C97-D42F35364393}"/>
              </c:ext>
            </c:extLst>
          </c:dPt>
          <c:dPt>
            <c:idx val="1"/>
            <c:bubble3D val="0"/>
            <c:spPr>
              <a:solidFill>
                <a:srgbClr val="F364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A4-44DB-8C97-D42F3536439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A4-44DB-8C97-D42F35364393}"/>
              </c:ext>
            </c:extLst>
          </c:dPt>
          <c:dLbls>
            <c:dLbl>
              <c:idx val="0"/>
              <c:layout>
                <c:manualLayout>
                  <c:x val="0.31393298059964725"/>
                  <c:y val="-0.104070262411615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4-44DB-8C97-D42F35364393}"/>
                </c:ext>
              </c:extLst>
            </c:dLbl>
            <c:dLbl>
              <c:idx val="1"/>
              <c:layout>
                <c:manualLayout>
                  <c:x val="0.32804232804232802"/>
                  <c:y val="7.05234037398922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4-44DB-8C97-D42F35364393}"/>
                </c:ext>
              </c:extLst>
            </c:dLbl>
            <c:dLbl>
              <c:idx val="2"/>
              <c:layout>
                <c:manualLayout>
                  <c:x val="-0.36860670194003525"/>
                  <c:y val="0.2448536483193599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13955200044442"/>
                      <c:h val="0.13791190776920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BA4-44DB-8C97-D42F353643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('Tabulación (2)'!$E$6,'Tabulación (2)'!$G$6,'Tabulación (2)'!$I$6)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('Tabulación (2)'!$F$17,'Tabulación (2)'!$H$17,'Tabulación (2)'!$J$17)</c:f>
              <c:numCache>
                <c:formatCode>0</c:formatCode>
                <c:ptCount val="3"/>
                <c:pt idx="0" formatCode="#,##0_ ;\-#,##0\ 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A4-44DB-8C97-D42F35364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16. </a:t>
            </a:r>
            <a:r>
              <a:rPr lang="es-CO" sz="1400" b="0" i="0" u="none" strike="noStrike" baseline="0">
                <a:solidFill>
                  <a:sysClr val="windowText" lastClr="000000"/>
                </a:solidFill>
                <a:effectLst/>
              </a:rPr>
              <a:t>¿Maneja un sistema de información computarizado para administrar los soportes y control de los procesos de servicio?</a:t>
            </a:r>
            <a:r>
              <a:rPr lang="es-CO" sz="14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s-E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500869381251783E-2"/>
          <c:y val="0.33697399527186761"/>
          <c:w val="0.68649569937259103"/>
          <c:h val="0.55334152379888679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rgbClr val="F3644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81E-4FC4-B2E8-F53C9B456006}"/>
              </c:ext>
            </c:extLst>
          </c:dPt>
          <c:dPt>
            <c:idx val="1"/>
            <c:invertIfNegative val="0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81E-4FC4-B2E8-F53C9B45600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81E-4FC4-B2E8-F53C9B456006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968058968058964E-2"/>
                      <c:h val="6.292376243667216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5-181E-4FC4-B2E8-F53C9B45600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('Tabulación (2)'!$E$6,'Tabulación (2)'!$G$6,'Tabulación (2)'!$I$6)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('Tabulación (2)'!$F$22,'Tabulación (2)'!$H$22,'Tabulación (2)'!$J$22)</c:f>
              <c:numCache>
                <c:formatCode>0</c:formatCode>
                <c:ptCount val="3"/>
                <c:pt idx="0" formatCode="#,##0_ ;\-#,##0\ 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81E-4FC4-B2E8-F53C9B4560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4596704"/>
        <c:axId val="634597120"/>
      </c:barChart>
      <c:catAx>
        <c:axId val="6345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4597120"/>
        <c:crosses val="autoZero"/>
        <c:auto val="1"/>
        <c:lblAlgn val="ctr"/>
        <c:lblOffset val="100"/>
        <c:noMultiLvlLbl val="0"/>
      </c:catAx>
      <c:valAx>
        <c:axId val="63459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4596704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20.</a:t>
            </a:r>
            <a:r>
              <a:rPr lang="es-ES" baseline="0">
                <a:solidFill>
                  <a:sysClr val="windowText" lastClr="000000"/>
                </a:solidFill>
              </a:rPr>
              <a:t> </a:t>
            </a: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¿Generalmente debe realizar mantenimiento a equipos debido a averías?</a:t>
            </a:r>
            <a:r>
              <a:rPr lang="es-ES" sz="14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s-E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250728152651801E-2"/>
          <c:y val="0.28225870878206077"/>
          <c:w val="0.74991306466438534"/>
          <c:h val="0.61034187532653739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rgbClr val="F3644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D61-4C02-B957-8BB3484278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61-4C02-B957-8BB3484278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D61-4C02-B957-8BB348427838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D61-4C02-B957-8BB3484278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4ABC9F-3F93-47A6-BBEA-D44D32B437B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3D61-4C02-B957-8BB34842783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('Tabulación (2)'!$E$6,'Tabulación (2)'!$G$6,'Tabulación (2)'!$I$6)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('Tabulación (2)'!$F$26,'Tabulación (2)'!$H$26,'Tabulación (2)'!$J$26)</c:f>
              <c:numCache>
                <c:formatCode>0</c:formatCode>
                <c:ptCount val="3"/>
                <c:pt idx="0" formatCode="#,##0_ ;\-#,##0\ ">
                  <c:v>0</c:v>
                </c:pt>
                <c:pt idx="1">
                  <c:v>80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61-4C02-B957-8BB3484278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334496"/>
        <c:axId val="1238334912"/>
      </c:barChart>
      <c:catAx>
        <c:axId val="12383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334912"/>
        <c:crosses val="autoZero"/>
        <c:auto val="1"/>
        <c:lblAlgn val="ctr"/>
        <c:lblOffset val="100"/>
        <c:noMultiLvlLbl val="0"/>
      </c:catAx>
      <c:valAx>
        <c:axId val="1238334912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334496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21.</a:t>
            </a:r>
            <a:r>
              <a:rPr lang="es-ES" baseline="0">
                <a:solidFill>
                  <a:sysClr val="windowText" lastClr="000000"/>
                </a:solidFill>
              </a:rPr>
              <a:t> </a:t>
            </a: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¿Ocurren constantes paradas por espera de disponibilidad de equipos o herramientas?</a:t>
            </a:r>
            <a:r>
              <a:rPr lang="es-ES" sz="1400" b="0" i="0" u="none" strike="noStrike" baseline="0">
                <a:solidFill>
                  <a:sysClr val="windowText" lastClr="000000"/>
                </a:solidFill>
              </a:rPr>
              <a:t> </a:t>
            </a:r>
            <a:endParaRPr lang="es-E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B1-428D-A67E-10C9A6572D11}"/>
              </c:ext>
            </c:extLst>
          </c:dPt>
          <c:dPt>
            <c:idx val="1"/>
            <c:bubble3D val="0"/>
            <c:spPr>
              <a:solidFill>
                <a:srgbClr val="F364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B1-428D-A67E-10C9A6572D11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B1-428D-A67E-10C9A6572D11}"/>
              </c:ext>
            </c:extLst>
          </c:dPt>
          <c:dLbls>
            <c:dLbl>
              <c:idx val="0"/>
              <c:layout>
                <c:manualLayout>
                  <c:x val="0.34027777777777779"/>
                  <c:y val="5.07217143907720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1-428D-A67E-10C9A6572D11}"/>
                </c:ext>
              </c:extLst>
            </c:dLbl>
            <c:dLbl>
              <c:idx val="1"/>
              <c:layout>
                <c:manualLayout>
                  <c:x val="0.2326388888888889"/>
                  <c:y val="-0.118671524389356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B1-428D-A67E-10C9A6572D11}"/>
                </c:ext>
              </c:extLst>
            </c:dLbl>
            <c:dLbl>
              <c:idx val="2"/>
              <c:layout>
                <c:manualLayout>
                  <c:x val="-0.13472222222222222"/>
                  <c:y val="9.71202848500159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6271872265968"/>
                      <c:h val="0.152466711725593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BB1-428D-A67E-10C9A6572D1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('Tabulación (2)'!$E$6,'Tabulación (2)'!$G$6,'Tabulación (2)'!$I$6)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('Tabulación (2)'!$F$27,'Tabulación (2)'!$H$27,'Tabulación (2)'!$J$27)</c:f>
              <c:numCache>
                <c:formatCode>0</c:formatCode>
                <c:ptCount val="3"/>
                <c:pt idx="0" formatCode="#,##0_ ;\-#,##0\ ">
                  <c:v>0</c:v>
                </c:pt>
                <c:pt idx="1">
                  <c:v>86.666666666666671</c:v>
                </c:pt>
                <c:pt idx="2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B1-428D-A67E-10C9A6572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Nivel</a:t>
            </a:r>
            <a:r>
              <a:rPr lang="es-CO" baseline="0">
                <a:solidFill>
                  <a:sysClr val="windowText" lastClr="000000"/>
                </a:solidFill>
              </a:rPr>
              <a:t> de cumplimiento final de la Filosofía Lean Manufacturing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364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6D2-48BE-AA54-A6F48214F1B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D2-48BE-AA54-A6F48214F1B2}"/>
              </c:ext>
            </c:extLst>
          </c:dPt>
          <c:dLbls>
            <c:dLbl>
              <c:idx val="0"/>
              <c:layout>
                <c:manualLayout>
                  <c:x val="9.5141030199074481E-2"/>
                  <c:y val="-1.15740740740741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9536366913159"/>
                      <c:h val="0.16765675123942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6D2-48BE-AA54-A6F48214F1B2}"/>
                </c:ext>
              </c:extLst>
            </c:dLbl>
            <c:dLbl>
              <c:idx val="1"/>
              <c:layout>
                <c:manualLayout>
                  <c:x val="-1.652632597246001E-2"/>
                  <c:y val="3.93518518518518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96457203867616"/>
                      <c:h val="0.200491396908719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6D2-48BE-AA54-A6F48214F1B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'Tabulación (2)'!$J$34:$J$35</c:f>
              <c:strCache>
                <c:ptCount val="2"/>
                <c:pt idx="0">
                  <c:v>CUMPLIMIENTO</c:v>
                </c:pt>
                <c:pt idx="1">
                  <c:v>NO CUMPLIMIENTO </c:v>
                </c:pt>
              </c:strCache>
            </c:strRef>
          </c:cat>
          <c:val>
            <c:numRef>
              <c:f>'Tabulación (2)'!$K$34:$K$35</c:f>
              <c:numCache>
                <c:formatCode>0.00</c:formatCode>
                <c:ptCount val="2"/>
                <c:pt idx="0">
                  <c:v>70.53</c:v>
                </c:pt>
                <c:pt idx="1">
                  <c:v>29.47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D2-48BE-AA54-A6F48214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10320</xdr:colOff>
      <xdr:row>5</xdr:row>
      <xdr:rowOff>254793</xdr:rowOff>
    </xdr:from>
    <xdr:to>
      <xdr:col>17</xdr:col>
      <xdr:colOff>241301</xdr:colOff>
      <xdr:row>12</xdr:row>
      <xdr:rowOff>302418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659606</xdr:colOff>
      <xdr:row>5</xdr:row>
      <xdr:rowOff>273844</xdr:rowOff>
    </xdr:from>
    <xdr:to>
      <xdr:col>22</xdr:col>
      <xdr:colOff>726281</xdr:colOff>
      <xdr:row>12</xdr:row>
      <xdr:rowOff>307181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619126</xdr:colOff>
      <xdr:row>12</xdr:row>
      <xdr:rowOff>464343</xdr:rowOff>
    </xdr:from>
    <xdr:to>
      <xdr:col>22</xdr:col>
      <xdr:colOff>666751</xdr:colOff>
      <xdr:row>19</xdr:row>
      <xdr:rowOff>66675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738188</xdr:colOff>
      <xdr:row>12</xdr:row>
      <xdr:rowOff>469107</xdr:rowOff>
    </xdr:from>
    <xdr:to>
      <xdr:col>17</xdr:col>
      <xdr:colOff>264319</xdr:colOff>
      <xdr:row>19</xdr:row>
      <xdr:rowOff>266701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1323</xdr:colOff>
      <xdr:row>20</xdr:row>
      <xdr:rowOff>313795</xdr:rowOff>
    </xdr:from>
    <xdr:to>
      <xdr:col>19</xdr:col>
      <xdr:colOff>302947</xdr:colOff>
      <xdr:row>27</xdr:row>
      <xdr:rowOff>56620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colores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9CC3E5"/>
      </a:hlink>
      <a:folHlink>
        <a:srgbClr val="F157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9CC3E5"/>
    </a:hlink>
    <a:folHlink>
      <a:srgbClr val="F1573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9CC3E5"/>
    </a:hlink>
    <a:folHlink>
      <a:srgbClr val="F1573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6"/>
  <sheetViews>
    <sheetView zoomScale="90" zoomScaleNormal="90" workbookViewId="0">
      <selection activeCell="I5" sqref="I5"/>
    </sheetView>
  </sheetViews>
  <sheetFormatPr baseColWidth="10" defaultRowHeight="15" x14ac:dyDescent="0.25"/>
  <cols>
    <col min="2" max="2" width="17.42578125" customWidth="1"/>
    <col min="3" max="3" width="22" customWidth="1"/>
    <col min="4" max="4" width="68.85546875" customWidth="1"/>
    <col min="5" max="5" width="23.85546875" customWidth="1"/>
    <col min="6" max="6" width="25.42578125" customWidth="1"/>
    <col min="7" max="7" width="27.140625" customWidth="1"/>
  </cols>
  <sheetData>
    <row r="2" spans="2:7" ht="42" customHeight="1" x14ac:dyDescent="0.25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2" t="s">
        <v>7</v>
      </c>
    </row>
    <row r="3" spans="2:7" ht="33" customHeight="1" x14ac:dyDescent="0.25">
      <c r="B3" s="40" t="s">
        <v>8</v>
      </c>
      <c r="C3" s="43" t="s">
        <v>9</v>
      </c>
      <c r="D3" s="4" t="s">
        <v>22</v>
      </c>
      <c r="E3" s="1" t="s">
        <v>5</v>
      </c>
      <c r="F3" s="1" t="s">
        <v>6</v>
      </c>
      <c r="G3" s="8">
        <v>1.2</v>
      </c>
    </row>
    <row r="4" spans="2:7" ht="33.75" customHeight="1" x14ac:dyDescent="0.25">
      <c r="B4" s="41"/>
      <c r="C4" s="43"/>
      <c r="D4" s="4" t="s">
        <v>23</v>
      </c>
      <c r="E4" s="1" t="s">
        <v>5</v>
      </c>
      <c r="F4" s="1" t="s">
        <v>6</v>
      </c>
      <c r="G4" s="8">
        <v>3</v>
      </c>
    </row>
    <row r="5" spans="2:7" ht="27" customHeight="1" x14ac:dyDescent="0.25">
      <c r="B5" s="41"/>
      <c r="C5" s="43"/>
      <c r="D5" s="4" t="s">
        <v>24</v>
      </c>
      <c r="E5" s="1" t="s">
        <v>5</v>
      </c>
      <c r="F5" s="1" t="s">
        <v>6</v>
      </c>
      <c r="G5" s="8">
        <v>5.9</v>
      </c>
    </row>
    <row r="6" spans="2:7" ht="24.75" customHeight="1" x14ac:dyDescent="0.25">
      <c r="B6" s="41"/>
      <c r="C6" s="43"/>
      <c r="D6" s="4" t="s">
        <v>25</v>
      </c>
      <c r="E6" s="1" t="s">
        <v>5</v>
      </c>
      <c r="F6" s="1" t="s">
        <v>6</v>
      </c>
      <c r="G6" s="8" t="s">
        <v>59</v>
      </c>
    </row>
    <row r="7" spans="2:7" ht="26.25" customHeight="1" x14ac:dyDescent="0.25">
      <c r="B7" s="41"/>
      <c r="C7" s="43"/>
      <c r="D7" s="6" t="s">
        <v>20</v>
      </c>
      <c r="E7" s="1" t="s">
        <v>5</v>
      </c>
      <c r="F7" s="1" t="s">
        <v>6</v>
      </c>
      <c r="G7" s="8">
        <v>8</v>
      </c>
    </row>
    <row r="8" spans="2:7" ht="24" customHeight="1" x14ac:dyDescent="0.25">
      <c r="B8" s="41"/>
      <c r="C8" s="44" t="s">
        <v>10</v>
      </c>
      <c r="D8" s="5" t="s">
        <v>12</v>
      </c>
      <c r="E8" s="1" t="s">
        <v>5</v>
      </c>
      <c r="F8" s="1" t="s">
        <v>6</v>
      </c>
      <c r="G8" s="8">
        <v>10</v>
      </c>
    </row>
    <row r="9" spans="2:7" ht="36" customHeight="1" x14ac:dyDescent="0.25">
      <c r="B9" s="41"/>
      <c r="C9" s="45"/>
      <c r="D9" s="4" t="s">
        <v>17</v>
      </c>
      <c r="E9" s="1" t="s">
        <v>5</v>
      </c>
      <c r="F9" s="1" t="s">
        <v>6</v>
      </c>
      <c r="G9" s="8">
        <v>11</v>
      </c>
    </row>
    <row r="10" spans="2:7" ht="27" customHeight="1" x14ac:dyDescent="0.25">
      <c r="B10" s="41"/>
      <c r="C10" s="46"/>
      <c r="D10" s="4" t="s">
        <v>26</v>
      </c>
      <c r="E10" s="1" t="s">
        <v>5</v>
      </c>
      <c r="F10" s="1" t="s">
        <v>6</v>
      </c>
      <c r="G10" s="8" t="s">
        <v>58</v>
      </c>
    </row>
    <row r="11" spans="2:7" ht="36" customHeight="1" x14ac:dyDescent="0.25">
      <c r="B11" s="41"/>
      <c r="C11" s="43" t="s">
        <v>11</v>
      </c>
      <c r="D11" s="5" t="s">
        <v>18</v>
      </c>
      <c r="E11" s="1" t="s">
        <v>5</v>
      </c>
      <c r="F11" s="1" t="s">
        <v>6</v>
      </c>
      <c r="G11" s="8" t="s">
        <v>21</v>
      </c>
    </row>
    <row r="12" spans="2:7" ht="23.25" customHeight="1" x14ac:dyDescent="0.25">
      <c r="B12" s="41"/>
      <c r="C12" s="43"/>
      <c r="D12" s="4" t="s">
        <v>13</v>
      </c>
      <c r="E12" s="1" t="s">
        <v>5</v>
      </c>
      <c r="F12" s="1" t="s">
        <v>6</v>
      </c>
      <c r="G12" s="8">
        <v>17.18</v>
      </c>
    </row>
    <row r="13" spans="2:7" ht="30" customHeight="1" x14ac:dyDescent="0.25">
      <c r="B13" s="41"/>
      <c r="C13" s="44" t="s">
        <v>15</v>
      </c>
      <c r="D13" s="6" t="s">
        <v>14</v>
      </c>
      <c r="E13" s="1" t="s">
        <v>5</v>
      </c>
      <c r="F13" s="1" t="s">
        <v>6</v>
      </c>
      <c r="G13" s="9">
        <v>19.2</v>
      </c>
    </row>
    <row r="14" spans="2:7" ht="29.25" customHeight="1" x14ac:dyDescent="0.25">
      <c r="B14" s="41"/>
      <c r="C14" s="45"/>
      <c r="D14" s="6" t="s">
        <v>19</v>
      </c>
      <c r="E14" s="1" t="s">
        <v>5</v>
      </c>
      <c r="F14" s="1" t="s">
        <v>6</v>
      </c>
      <c r="G14" s="10">
        <v>21.22</v>
      </c>
    </row>
    <row r="15" spans="2:7" ht="31.5" customHeight="1" x14ac:dyDescent="0.25">
      <c r="B15" s="42"/>
      <c r="C15" s="46"/>
      <c r="D15" s="6" t="s">
        <v>16</v>
      </c>
      <c r="E15" s="1" t="s">
        <v>5</v>
      </c>
      <c r="F15" s="1" t="s">
        <v>6</v>
      </c>
      <c r="G15" s="10" t="s">
        <v>60</v>
      </c>
    </row>
    <row r="16" spans="2:7" x14ac:dyDescent="0.25">
      <c r="C16" s="3"/>
    </row>
  </sheetData>
  <mergeCells count="5">
    <mergeCell ref="B3:B15"/>
    <mergeCell ref="C3:C7"/>
    <mergeCell ref="C11:C12"/>
    <mergeCell ref="C13:C15"/>
    <mergeCell ref="C8:C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AH35"/>
  <sheetViews>
    <sheetView showGridLines="0" tabSelected="1" zoomScale="80" zoomScaleNormal="80" workbookViewId="0">
      <selection activeCell="V26" sqref="V26"/>
    </sheetView>
  </sheetViews>
  <sheetFormatPr baseColWidth="10" defaultRowHeight="15" x14ac:dyDescent="0.25"/>
  <cols>
    <col min="3" max="3" width="12.85546875" customWidth="1"/>
    <col min="4" max="4" width="90.42578125" customWidth="1"/>
    <col min="9" max="9" width="15.7109375" customWidth="1"/>
    <col min="10" max="10" width="18" customWidth="1"/>
    <col min="11" max="11" width="21.85546875" customWidth="1"/>
    <col min="12" max="12" width="9.140625" customWidth="1"/>
    <col min="14" max="14" width="16.28515625" customWidth="1"/>
  </cols>
  <sheetData>
    <row r="3" spans="3:34" x14ac:dyDescent="0.25">
      <c r="G3" s="25"/>
      <c r="I3" s="25"/>
    </row>
    <row r="4" spans="3:34" ht="15" customHeight="1" x14ac:dyDescent="0.25">
      <c r="C4" s="47" t="s">
        <v>63</v>
      </c>
      <c r="D4" s="48"/>
      <c r="E4" s="48"/>
      <c r="F4" s="48"/>
      <c r="G4" s="48"/>
      <c r="H4" s="48"/>
      <c r="I4" s="48"/>
      <c r="J4" s="49"/>
      <c r="K4" s="53" t="s">
        <v>65</v>
      </c>
    </row>
    <row r="5" spans="3:34" ht="27" customHeight="1" x14ac:dyDescent="0.25">
      <c r="C5" s="50"/>
      <c r="D5" s="51"/>
      <c r="E5" s="51"/>
      <c r="F5" s="51"/>
      <c r="G5" s="51"/>
      <c r="H5" s="51"/>
      <c r="I5" s="51"/>
      <c r="J5" s="52"/>
      <c r="K5" s="54"/>
      <c r="N5" s="19" t="s">
        <v>56</v>
      </c>
      <c r="O5" s="20">
        <v>15</v>
      </c>
    </row>
    <row r="6" spans="3:34" ht="33.75" customHeight="1" x14ac:dyDescent="0.25">
      <c r="C6" s="55" t="s">
        <v>27</v>
      </c>
      <c r="D6" s="56"/>
      <c r="E6" s="11" t="s">
        <v>28</v>
      </c>
      <c r="F6" s="11" t="s">
        <v>29</v>
      </c>
      <c r="G6" s="11" t="s">
        <v>30</v>
      </c>
      <c r="H6" s="11" t="s">
        <v>29</v>
      </c>
      <c r="I6" s="11" t="s">
        <v>31</v>
      </c>
      <c r="J6" s="11" t="s">
        <v>29</v>
      </c>
      <c r="K6" s="11" t="s">
        <v>29</v>
      </c>
    </row>
    <row r="7" spans="3:34" ht="39.75" customHeight="1" x14ac:dyDescent="0.25">
      <c r="C7" s="12">
        <v>1</v>
      </c>
      <c r="D7" s="13" t="s">
        <v>32</v>
      </c>
      <c r="E7" s="21">
        <v>0</v>
      </c>
      <c r="F7" s="23">
        <f t="shared" ref="F7:F31" si="0">E7*100/$O$5</f>
        <v>0</v>
      </c>
      <c r="G7" s="21">
        <v>9</v>
      </c>
      <c r="H7" s="24">
        <f t="shared" ref="H7:H31" si="1">G7*100/$O$5</f>
        <v>60</v>
      </c>
      <c r="I7" s="21">
        <v>6</v>
      </c>
      <c r="J7" s="24">
        <f t="shared" ref="J7:J31" si="2">I7*100/$O$5</f>
        <v>40</v>
      </c>
      <c r="K7" s="27">
        <f>I7*2/15</f>
        <v>0.8</v>
      </c>
      <c r="L7" s="28"/>
      <c r="M7" s="26"/>
      <c r="AH7" s="14"/>
    </row>
    <row r="8" spans="3:34" ht="30" customHeight="1" x14ac:dyDescent="0.25">
      <c r="C8" s="12">
        <v>2</v>
      </c>
      <c r="D8" s="14" t="s">
        <v>33</v>
      </c>
      <c r="E8" s="21">
        <v>10</v>
      </c>
      <c r="F8" s="23">
        <f t="shared" si="0"/>
        <v>66.666666666666671</v>
      </c>
      <c r="G8" s="21">
        <v>5</v>
      </c>
      <c r="H8" s="24">
        <f t="shared" si="1"/>
        <v>33.333333333333336</v>
      </c>
      <c r="I8" s="21">
        <v>0</v>
      </c>
      <c r="J8" s="24">
        <f t="shared" si="2"/>
        <v>0</v>
      </c>
      <c r="K8" s="27">
        <f>G8*4/15</f>
        <v>1.3333333333333333</v>
      </c>
      <c r="L8" s="28"/>
      <c r="M8" s="26"/>
    </row>
    <row r="9" spans="3:34" ht="30" customHeight="1" x14ac:dyDescent="0.25">
      <c r="C9" s="12">
        <v>3</v>
      </c>
      <c r="D9" s="14" t="s">
        <v>57</v>
      </c>
      <c r="E9" s="21">
        <v>7</v>
      </c>
      <c r="F9" s="23">
        <f t="shared" si="0"/>
        <v>46.666666666666664</v>
      </c>
      <c r="G9" s="21">
        <v>0</v>
      </c>
      <c r="H9" s="24">
        <f t="shared" si="1"/>
        <v>0</v>
      </c>
      <c r="I9" s="21">
        <v>8</v>
      </c>
      <c r="J9" s="24">
        <f t="shared" si="2"/>
        <v>53.333333333333336</v>
      </c>
      <c r="K9" s="27">
        <f>G9*4+I9*2/15</f>
        <v>1.0666666666666667</v>
      </c>
      <c r="L9" s="28"/>
      <c r="M9" s="26"/>
    </row>
    <row r="10" spans="3:34" ht="30" customHeight="1" x14ac:dyDescent="0.25">
      <c r="C10" s="12">
        <v>4</v>
      </c>
      <c r="D10" s="14" t="s">
        <v>34</v>
      </c>
      <c r="E10" s="21">
        <v>0</v>
      </c>
      <c r="F10" s="23">
        <f t="shared" si="0"/>
        <v>0</v>
      </c>
      <c r="G10" s="21">
        <v>10</v>
      </c>
      <c r="H10" s="24">
        <f t="shared" si="1"/>
        <v>66.666666666666671</v>
      </c>
      <c r="I10" s="21">
        <v>5</v>
      </c>
      <c r="J10" s="24">
        <f t="shared" si="2"/>
        <v>33.333333333333336</v>
      </c>
      <c r="K10" s="27">
        <f>I10*2/15</f>
        <v>0.66666666666666663</v>
      </c>
      <c r="L10" s="28"/>
      <c r="M10" s="26"/>
    </row>
    <row r="11" spans="3:34" ht="30" customHeight="1" x14ac:dyDescent="0.25">
      <c r="C11" s="12">
        <v>5</v>
      </c>
      <c r="D11" s="14" t="s">
        <v>35</v>
      </c>
      <c r="E11" s="21">
        <v>13</v>
      </c>
      <c r="F11" s="23">
        <f t="shared" si="0"/>
        <v>86.666666666666671</v>
      </c>
      <c r="G11" s="21">
        <v>0</v>
      </c>
      <c r="H11" s="24">
        <f t="shared" si="1"/>
        <v>0</v>
      </c>
      <c r="I11" s="21">
        <v>2</v>
      </c>
      <c r="J11" s="24">
        <f t="shared" si="2"/>
        <v>13.333333333333334</v>
      </c>
      <c r="K11" s="27">
        <f>(E11*4+I11*2)/15</f>
        <v>3.7333333333333334</v>
      </c>
      <c r="L11" s="28"/>
      <c r="M11" s="26"/>
    </row>
    <row r="12" spans="3:34" ht="30" customHeight="1" x14ac:dyDescent="0.25">
      <c r="C12" s="12">
        <v>6</v>
      </c>
      <c r="D12" s="14" t="s">
        <v>36</v>
      </c>
      <c r="E12" s="21">
        <v>8</v>
      </c>
      <c r="F12" s="23">
        <f t="shared" si="0"/>
        <v>53.333333333333336</v>
      </c>
      <c r="G12" s="21">
        <v>0</v>
      </c>
      <c r="H12" s="24">
        <f t="shared" si="1"/>
        <v>0</v>
      </c>
      <c r="I12" s="21">
        <v>7</v>
      </c>
      <c r="J12" s="24">
        <f t="shared" si="2"/>
        <v>46.666666666666664</v>
      </c>
      <c r="K12" s="27">
        <f>(E12*4+I12*2)/15</f>
        <v>3.0666666666666669</v>
      </c>
      <c r="L12" s="28"/>
      <c r="M12" s="26"/>
    </row>
    <row r="13" spans="3:34" ht="42" customHeight="1" x14ac:dyDescent="0.25">
      <c r="C13" s="12">
        <v>7</v>
      </c>
      <c r="D13" s="14" t="s">
        <v>37</v>
      </c>
      <c r="E13" s="21">
        <v>4</v>
      </c>
      <c r="F13" s="23">
        <f t="shared" si="0"/>
        <v>26.666666666666668</v>
      </c>
      <c r="G13" s="21">
        <v>5</v>
      </c>
      <c r="H13" s="24">
        <f t="shared" si="1"/>
        <v>33.333333333333336</v>
      </c>
      <c r="I13" s="21">
        <v>6</v>
      </c>
      <c r="J13" s="24">
        <f t="shared" si="2"/>
        <v>40</v>
      </c>
      <c r="K13" s="27">
        <f>(E13*4+I13*2)/15</f>
        <v>1.8666666666666667</v>
      </c>
      <c r="L13" s="28"/>
      <c r="M13" s="26"/>
    </row>
    <row r="14" spans="3:34" ht="30" customHeight="1" x14ac:dyDescent="0.25">
      <c r="C14" s="12">
        <v>8</v>
      </c>
      <c r="D14" s="14" t="s">
        <v>38</v>
      </c>
      <c r="E14" s="21">
        <v>0</v>
      </c>
      <c r="F14" s="23">
        <f t="shared" si="0"/>
        <v>0</v>
      </c>
      <c r="G14" s="21">
        <v>9</v>
      </c>
      <c r="H14" s="24">
        <f t="shared" si="1"/>
        <v>60</v>
      </c>
      <c r="I14" s="21">
        <v>6</v>
      </c>
      <c r="J14" s="24">
        <f t="shared" si="2"/>
        <v>40</v>
      </c>
      <c r="K14" s="27">
        <f>I14*2/15</f>
        <v>0.8</v>
      </c>
      <c r="L14" s="28"/>
      <c r="M14" s="26"/>
    </row>
    <row r="15" spans="3:34" ht="39" customHeight="1" x14ac:dyDescent="0.25">
      <c r="C15" s="12">
        <v>9</v>
      </c>
      <c r="D15" s="14" t="s">
        <v>39</v>
      </c>
      <c r="E15" s="21">
        <v>15</v>
      </c>
      <c r="F15" s="23">
        <f t="shared" si="0"/>
        <v>100</v>
      </c>
      <c r="G15" s="21">
        <v>0</v>
      </c>
      <c r="H15" s="24">
        <f t="shared" si="1"/>
        <v>0</v>
      </c>
      <c r="I15" s="21">
        <v>0</v>
      </c>
      <c r="J15" s="24">
        <f t="shared" si="2"/>
        <v>0</v>
      </c>
      <c r="K15" s="27">
        <f>(E15*4+I15*2)/15</f>
        <v>4</v>
      </c>
      <c r="L15" s="28"/>
      <c r="M15" s="26"/>
    </row>
    <row r="16" spans="3:34" ht="39" customHeight="1" x14ac:dyDescent="0.25">
      <c r="C16" s="12">
        <v>10</v>
      </c>
      <c r="D16" s="13" t="s">
        <v>40</v>
      </c>
      <c r="E16" s="21">
        <v>14</v>
      </c>
      <c r="F16" s="23">
        <f t="shared" si="0"/>
        <v>93.333333333333329</v>
      </c>
      <c r="G16" s="21">
        <v>0</v>
      </c>
      <c r="H16" s="24">
        <f t="shared" si="1"/>
        <v>0</v>
      </c>
      <c r="I16" s="21">
        <v>1</v>
      </c>
      <c r="J16" s="24">
        <f t="shared" si="2"/>
        <v>6.666666666666667</v>
      </c>
      <c r="K16" s="27">
        <f>(E16*4+I16*2)/15</f>
        <v>3.8666666666666667</v>
      </c>
      <c r="L16" s="28"/>
      <c r="M16" s="26"/>
    </row>
    <row r="17" spans="3:13" ht="30" customHeight="1" x14ac:dyDescent="0.25">
      <c r="C17" s="12">
        <v>11</v>
      </c>
      <c r="D17" s="14" t="s">
        <v>41</v>
      </c>
      <c r="E17" s="21">
        <v>15</v>
      </c>
      <c r="F17" s="23">
        <f t="shared" si="0"/>
        <v>100</v>
      </c>
      <c r="G17" s="21">
        <v>0</v>
      </c>
      <c r="H17" s="24">
        <v>0</v>
      </c>
      <c r="I17" s="21">
        <v>0</v>
      </c>
      <c r="J17" s="24">
        <f t="shared" si="2"/>
        <v>0</v>
      </c>
      <c r="K17" s="27">
        <f>E17*4/15</f>
        <v>4</v>
      </c>
      <c r="L17" s="28"/>
      <c r="M17" s="26"/>
    </row>
    <row r="18" spans="3:13" ht="30" customHeight="1" x14ac:dyDescent="0.25">
      <c r="C18" s="12">
        <v>12</v>
      </c>
      <c r="D18" s="14" t="s">
        <v>42</v>
      </c>
      <c r="E18" s="21">
        <v>15</v>
      </c>
      <c r="F18" s="23">
        <f t="shared" si="0"/>
        <v>100</v>
      </c>
      <c r="G18" s="21">
        <v>0</v>
      </c>
      <c r="H18" s="24">
        <f t="shared" si="1"/>
        <v>0</v>
      </c>
      <c r="I18" s="21">
        <v>0</v>
      </c>
      <c r="J18" s="24">
        <f t="shared" si="2"/>
        <v>0</v>
      </c>
      <c r="K18" s="27">
        <f>E18*4/15</f>
        <v>4</v>
      </c>
      <c r="L18" s="28"/>
      <c r="M18" s="26"/>
    </row>
    <row r="19" spans="3:13" ht="42.75" customHeight="1" x14ac:dyDescent="0.25">
      <c r="C19" s="12">
        <v>13</v>
      </c>
      <c r="D19" s="14" t="s">
        <v>43</v>
      </c>
      <c r="E19" s="21">
        <v>9</v>
      </c>
      <c r="F19" s="23">
        <f t="shared" si="0"/>
        <v>60</v>
      </c>
      <c r="G19" s="21">
        <v>6</v>
      </c>
      <c r="H19" s="24">
        <f t="shared" si="1"/>
        <v>40</v>
      </c>
      <c r="I19" s="21">
        <v>0</v>
      </c>
      <c r="J19" s="24">
        <f t="shared" si="2"/>
        <v>0</v>
      </c>
      <c r="K19" s="27">
        <f>E19*4/15</f>
        <v>2.4</v>
      </c>
      <c r="L19" s="28"/>
      <c r="M19" s="26"/>
    </row>
    <row r="20" spans="3:13" ht="30" customHeight="1" x14ac:dyDescent="0.25">
      <c r="C20" s="12">
        <v>14</v>
      </c>
      <c r="D20" s="16" t="s">
        <v>44</v>
      </c>
      <c r="E20" s="21">
        <v>0</v>
      </c>
      <c r="F20" s="23">
        <f t="shared" si="0"/>
        <v>0</v>
      </c>
      <c r="G20" s="21">
        <v>14</v>
      </c>
      <c r="H20" s="24">
        <f t="shared" si="1"/>
        <v>93.333333333333329</v>
      </c>
      <c r="I20" s="21">
        <v>1</v>
      </c>
      <c r="J20" s="24">
        <f t="shared" si="2"/>
        <v>6.666666666666667</v>
      </c>
      <c r="K20" s="27">
        <f>(G20*4+I20*2)/15</f>
        <v>3.8666666666666667</v>
      </c>
      <c r="L20" s="28"/>
      <c r="M20" s="26"/>
    </row>
    <row r="21" spans="3:13" ht="30" customHeight="1" x14ac:dyDescent="0.25">
      <c r="C21" s="12">
        <v>15</v>
      </c>
      <c r="D21" s="14" t="s">
        <v>45</v>
      </c>
      <c r="E21" s="21">
        <v>15</v>
      </c>
      <c r="F21" s="23">
        <f t="shared" si="0"/>
        <v>100</v>
      </c>
      <c r="G21" s="21">
        <v>0</v>
      </c>
      <c r="H21" s="24">
        <f t="shared" si="1"/>
        <v>0</v>
      </c>
      <c r="I21" s="21">
        <v>0</v>
      </c>
      <c r="J21" s="24">
        <f t="shared" si="2"/>
        <v>0</v>
      </c>
      <c r="K21" s="27">
        <f>E21*4/15</f>
        <v>4</v>
      </c>
      <c r="L21" s="28"/>
      <c r="M21" s="26"/>
    </row>
    <row r="22" spans="3:13" ht="37.5" customHeight="1" x14ac:dyDescent="0.25">
      <c r="C22" s="12">
        <v>16</v>
      </c>
      <c r="D22" s="14" t="s">
        <v>46</v>
      </c>
      <c r="E22" s="21">
        <v>15</v>
      </c>
      <c r="F22" s="23">
        <f t="shared" si="0"/>
        <v>100</v>
      </c>
      <c r="G22" s="21">
        <v>0</v>
      </c>
      <c r="H22" s="24">
        <f t="shared" si="1"/>
        <v>0</v>
      </c>
      <c r="I22" s="21">
        <v>0</v>
      </c>
      <c r="J22" s="24">
        <f t="shared" si="2"/>
        <v>0</v>
      </c>
      <c r="K22" s="27">
        <f>E22*4/15</f>
        <v>4</v>
      </c>
      <c r="L22" s="28"/>
      <c r="M22" s="26"/>
    </row>
    <row r="23" spans="3:13" ht="30" customHeight="1" x14ac:dyDescent="0.25">
      <c r="C23" s="12">
        <v>17</v>
      </c>
      <c r="D23" s="14" t="s">
        <v>47</v>
      </c>
      <c r="E23" s="21">
        <v>15</v>
      </c>
      <c r="F23" s="23">
        <f t="shared" si="0"/>
        <v>100</v>
      </c>
      <c r="G23" s="21">
        <v>0</v>
      </c>
      <c r="H23" s="24">
        <f t="shared" si="1"/>
        <v>0</v>
      </c>
      <c r="I23" s="21">
        <v>0</v>
      </c>
      <c r="J23" s="24">
        <f t="shared" si="2"/>
        <v>0</v>
      </c>
      <c r="K23" s="27">
        <f>E23*4/15</f>
        <v>4</v>
      </c>
      <c r="L23" s="28"/>
      <c r="M23" s="26"/>
    </row>
    <row r="24" spans="3:13" s="34" customFormat="1" ht="39" customHeight="1" x14ac:dyDescent="0.25">
      <c r="C24" s="29">
        <v>18</v>
      </c>
      <c r="D24" s="15" t="s">
        <v>48</v>
      </c>
      <c r="E24" s="30">
        <v>15</v>
      </c>
      <c r="F24" s="31">
        <f t="shared" si="0"/>
        <v>100</v>
      </c>
      <c r="G24" s="30">
        <v>0</v>
      </c>
      <c r="H24" s="32">
        <f t="shared" si="1"/>
        <v>0</v>
      </c>
      <c r="I24" s="30">
        <v>0</v>
      </c>
      <c r="J24" s="32">
        <f t="shared" si="2"/>
        <v>0</v>
      </c>
      <c r="K24" s="33">
        <f>E24*4/15</f>
        <v>4</v>
      </c>
      <c r="L24" s="28"/>
      <c r="M24" s="35"/>
    </row>
    <row r="25" spans="3:13" ht="30" customHeight="1" x14ac:dyDescent="0.25">
      <c r="C25" s="12">
        <v>19</v>
      </c>
      <c r="D25" s="14" t="s">
        <v>49</v>
      </c>
      <c r="E25" s="21">
        <v>15</v>
      </c>
      <c r="F25" s="23">
        <f t="shared" si="0"/>
        <v>100</v>
      </c>
      <c r="G25" s="21">
        <v>0</v>
      </c>
      <c r="H25" s="24">
        <f t="shared" si="1"/>
        <v>0</v>
      </c>
      <c r="I25" s="21">
        <v>0</v>
      </c>
      <c r="J25" s="24">
        <f t="shared" si="2"/>
        <v>0</v>
      </c>
      <c r="K25" s="27">
        <f>(E25*4+I25*2)/15</f>
        <v>4</v>
      </c>
      <c r="L25" s="28"/>
      <c r="M25" s="26"/>
    </row>
    <row r="26" spans="3:13" ht="30" customHeight="1" x14ac:dyDescent="0.25">
      <c r="C26" s="12">
        <v>20</v>
      </c>
      <c r="D26" s="14" t="s">
        <v>50</v>
      </c>
      <c r="E26" s="21">
        <v>0</v>
      </c>
      <c r="F26" s="23">
        <f t="shared" si="0"/>
        <v>0</v>
      </c>
      <c r="G26" s="21">
        <v>12</v>
      </c>
      <c r="H26" s="24">
        <f t="shared" si="1"/>
        <v>80</v>
      </c>
      <c r="I26" s="21">
        <v>3</v>
      </c>
      <c r="J26" s="24">
        <f t="shared" si="2"/>
        <v>20</v>
      </c>
      <c r="K26" s="27">
        <f>(G26*4+I2*2)/15</f>
        <v>3.2</v>
      </c>
      <c r="L26" s="28"/>
      <c r="M26" s="26"/>
    </row>
    <row r="27" spans="3:13" ht="39" customHeight="1" x14ac:dyDescent="0.25">
      <c r="C27" s="12">
        <v>21</v>
      </c>
      <c r="D27" s="14" t="s">
        <v>51</v>
      </c>
      <c r="E27" s="21">
        <v>0</v>
      </c>
      <c r="F27" s="23">
        <f t="shared" si="0"/>
        <v>0</v>
      </c>
      <c r="G27" s="21">
        <v>13</v>
      </c>
      <c r="H27" s="24">
        <f t="shared" si="1"/>
        <v>86.666666666666671</v>
      </c>
      <c r="I27" s="21">
        <v>2</v>
      </c>
      <c r="J27" s="24">
        <f t="shared" si="2"/>
        <v>13.333333333333334</v>
      </c>
      <c r="K27" s="27">
        <f>(G27*4+I27*2)/15</f>
        <v>3.7333333333333334</v>
      </c>
      <c r="L27" s="28"/>
      <c r="M27" s="26"/>
    </row>
    <row r="28" spans="3:13" ht="36" customHeight="1" x14ac:dyDescent="0.25">
      <c r="C28" s="12">
        <v>22</v>
      </c>
      <c r="D28" s="14" t="s">
        <v>52</v>
      </c>
      <c r="E28" s="21">
        <v>0</v>
      </c>
      <c r="F28" s="23">
        <f t="shared" si="0"/>
        <v>0</v>
      </c>
      <c r="G28" s="21">
        <v>10</v>
      </c>
      <c r="H28" s="24">
        <f t="shared" si="1"/>
        <v>66.666666666666671</v>
      </c>
      <c r="I28" s="21">
        <v>5</v>
      </c>
      <c r="J28" s="24">
        <f t="shared" si="2"/>
        <v>33.333333333333336</v>
      </c>
      <c r="K28" s="27">
        <f>(G28*4+I28*2)/15</f>
        <v>3.3333333333333335</v>
      </c>
      <c r="L28" s="28"/>
      <c r="M28" s="26"/>
    </row>
    <row r="29" spans="3:13" ht="30" customHeight="1" x14ac:dyDescent="0.25">
      <c r="C29" s="12">
        <v>23</v>
      </c>
      <c r="D29" s="17" t="s">
        <v>53</v>
      </c>
      <c r="E29" s="21">
        <v>3</v>
      </c>
      <c r="F29" s="23">
        <f t="shared" si="0"/>
        <v>20</v>
      </c>
      <c r="G29" s="21">
        <v>4</v>
      </c>
      <c r="H29" s="24">
        <f t="shared" si="1"/>
        <v>26.666666666666668</v>
      </c>
      <c r="I29" s="21">
        <v>8</v>
      </c>
      <c r="J29" s="24">
        <f t="shared" si="2"/>
        <v>53.333333333333336</v>
      </c>
      <c r="K29" s="27">
        <f>(G29*4)/15</f>
        <v>1.0666666666666667</v>
      </c>
      <c r="L29" s="28"/>
      <c r="M29" s="26"/>
    </row>
    <row r="30" spans="3:13" ht="44.25" customHeight="1" x14ac:dyDescent="0.25">
      <c r="C30" s="12">
        <v>24</v>
      </c>
      <c r="D30" s="15" t="s">
        <v>54</v>
      </c>
      <c r="E30" s="21">
        <v>13</v>
      </c>
      <c r="F30" s="23">
        <f t="shared" si="0"/>
        <v>86.666666666666671</v>
      </c>
      <c r="G30" s="21">
        <v>0</v>
      </c>
      <c r="H30" s="24">
        <f t="shared" si="1"/>
        <v>0</v>
      </c>
      <c r="I30" s="21">
        <v>2</v>
      </c>
      <c r="J30" s="24">
        <f t="shared" si="2"/>
        <v>13.333333333333334</v>
      </c>
      <c r="K30" s="27">
        <f>(E30*4+I30*2)/15</f>
        <v>3.7333333333333334</v>
      </c>
      <c r="L30" s="28"/>
      <c r="M30" s="26"/>
    </row>
    <row r="31" spans="3:13" ht="30" customHeight="1" x14ac:dyDescent="0.25">
      <c r="C31" s="12">
        <v>25</v>
      </c>
      <c r="D31" s="18" t="s">
        <v>55</v>
      </c>
      <c r="E31" s="22">
        <v>0</v>
      </c>
      <c r="F31" s="23">
        <f t="shared" si="0"/>
        <v>0</v>
      </c>
      <c r="G31" s="22">
        <v>15</v>
      </c>
      <c r="H31" s="24">
        <f t="shared" si="1"/>
        <v>100</v>
      </c>
      <c r="I31" s="22">
        <v>0</v>
      </c>
      <c r="J31" s="24">
        <f t="shared" si="2"/>
        <v>0</v>
      </c>
      <c r="K31" s="37">
        <f>G31*0/15</f>
        <v>0</v>
      </c>
      <c r="L31" s="28"/>
      <c r="M31" s="26"/>
    </row>
    <row r="32" spans="3:13" ht="20.25" customHeight="1" x14ac:dyDescent="0.25">
      <c r="J32" s="36" t="s">
        <v>64</v>
      </c>
      <c r="K32" s="27">
        <f>SUM(K7:K31)</f>
        <v>70.533333333333331</v>
      </c>
    </row>
    <row r="34" spans="10:12" x14ac:dyDescent="0.25">
      <c r="J34" s="39" t="s">
        <v>61</v>
      </c>
      <c r="K34" s="38">
        <v>70.53</v>
      </c>
      <c r="L34" s="28"/>
    </row>
    <row r="35" spans="10:12" x14ac:dyDescent="0.25">
      <c r="J35" s="39" t="s">
        <v>62</v>
      </c>
      <c r="K35" s="38">
        <v>29.47</v>
      </c>
    </row>
  </sheetData>
  <mergeCells count="3">
    <mergeCell ref="C4:J5"/>
    <mergeCell ref="K4:K5"/>
    <mergeCell ref="C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Tabulación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Equipo</cp:lastModifiedBy>
  <dcterms:created xsi:type="dcterms:W3CDTF">2020-09-10T03:05:04Z</dcterms:created>
  <dcterms:modified xsi:type="dcterms:W3CDTF">2022-01-30T04:06:53Z</dcterms:modified>
</cp:coreProperties>
</file>