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quipo\Desktop\TESIS\"/>
    </mc:Choice>
  </mc:AlternateContent>
  <xr:revisionPtr revIDLastSave="0" documentId="13_ncr:1_{ADE78168-EEAF-4F27-B36A-EA2656EF70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3" i="1"/>
  <c r="B35" i="1"/>
  <c r="B34" i="1"/>
  <c r="C34" i="1" s="1"/>
  <c r="B17" i="1"/>
  <c r="B27" i="1" s="1"/>
  <c r="B28" i="1" s="1"/>
  <c r="C17" i="1"/>
  <c r="D17" i="1"/>
  <c r="E17" i="1"/>
  <c r="F17" i="1"/>
  <c r="U17" i="1" l="1"/>
  <c r="G25" i="1"/>
  <c r="G27" i="1" s="1"/>
  <c r="H25" i="1"/>
  <c r="H27" i="1" s="1"/>
  <c r="I25" i="1"/>
  <c r="J25" i="1"/>
  <c r="J27" i="1" s="1"/>
  <c r="K25" i="1"/>
  <c r="K27" i="1" s="1"/>
  <c r="L25" i="1"/>
  <c r="L27" i="1" s="1"/>
  <c r="M25" i="1"/>
  <c r="M27" i="1" s="1"/>
  <c r="N25" i="1"/>
  <c r="N27" i="1" s="1"/>
  <c r="O25" i="1"/>
  <c r="O27" i="1" s="1"/>
  <c r="P25" i="1"/>
  <c r="P27" i="1" s="1"/>
  <c r="Q25" i="1"/>
  <c r="Q27" i="1" s="1"/>
  <c r="R25" i="1"/>
  <c r="R27" i="1" s="1"/>
  <c r="S25" i="1"/>
  <c r="S27" i="1" s="1"/>
  <c r="T25" i="1"/>
  <c r="T27" i="1" s="1"/>
  <c r="U25" i="1"/>
  <c r="I27" i="1" l="1"/>
  <c r="D27" i="1"/>
  <c r="D28" i="1" s="1"/>
  <c r="C27" i="1"/>
  <c r="C28" i="1" l="1"/>
  <c r="E27" i="1"/>
  <c r="E28" i="1" s="1"/>
  <c r="Q28" i="1"/>
  <c r="F27" i="1"/>
  <c r="F28" i="1" s="1"/>
  <c r="M28" i="1"/>
  <c r="G28" i="1"/>
  <c r="H28" i="1"/>
  <c r="T28" i="1"/>
  <c r="S28" i="1"/>
  <c r="R28" i="1"/>
  <c r="P28" i="1"/>
  <c r="O28" i="1"/>
  <c r="N28" i="1"/>
  <c r="L28" i="1"/>
  <c r="K28" i="1"/>
  <c r="J28" i="1"/>
  <c r="I28" i="1"/>
</calcChain>
</file>

<file path=xl/sharedStrings.xml><?xml version="1.0" encoding="utf-8"?>
<sst xmlns="http://schemas.openxmlformats.org/spreadsheetml/2006/main" count="27" uniqueCount="25">
  <si>
    <t>INVERSIONES</t>
  </si>
  <si>
    <t>EGRESOS</t>
  </si>
  <si>
    <t>PERSONAL REVISIÓN</t>
  </si>
  <si>
    <t>TOTAL</t>
  </si>
  <si>
    <t>TOTAL EGRESOS</t>
  </si>
  <si>
    <t>BENEFICIOS</t>
  </si>
  <si>
    <t xml:space="preserve"> </t>
  </si>
  <si>
    <t>TOTAL BENEFICIOS</t>
  </si>
  <si>
    <t>BENEFICIOS - EGRESOS</t>
  </si>
  <si>
    <t>PINTURA</t>
  </si>
  <si>
    <t>ELEMENTOS DE ASEO</t>
  </si>
  <si>
    <t>FORMATOS E IMPRESIONES</t>
  </si>
  <si>
    <t>SERVICIO COMERCIAL</t>
  </si>
  <si>
    <t>MANTENIMIENTO DE EQUIPOS</t>
  </si>
  <si>
    <t>LA INVERSIÓN SE RECUPERA EN EL MES 5</t>
  </si>
  <si>
    <t>EL VPN ES POSITIVO, EL PROYECTO ES ATRACTIVO</t>
  </si>
  <si>
    <t>SERVICIOS DE MANTENIMIENTO TÉCNICO</t>
  </si>
  <si>
    <t>PERSONAL DISEÑO HERRAMIENTA OFIMÁTICA</t>
  </si>
  <si>
    <t xml:space="preserve">                                                                                     TIR</t>
  </si>
  <si>
    <t xml:space="preserve">                                                                                     VPN</t>
  </si>
  <si>
    <t xml:space="preserve">                                                                                       RB/C</t>
  </si>
  <si>
    <t xml:space="preserve">                                                                                   PRI</t>
  </si>
  <si>
    <t>PERSONAL DE IMPLEMENTACIÓN</t>
  </si>
  <si>
    <t>PERÍODO (MES)</t>
  </si>
  <si>
    <t>POR CADA PESO INVERTIDO EN EL PROYECTO GENERA UN BENEFICIO DE $1,44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</si>
</sst>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#,##0.00;[Red]\-&quot;$&quot;#,##0.00"/>
    <numFmt numFmtId="165" formatCode="0.0%"/>
    <numFmt numFmtId="166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Black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9" fontId="2" fillId="0" borderId="0" xfId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Border="1"/>
    <xf numFmtId="166" fontId="0" fillId="4" borderId="0" xfId="2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left" indent="2"/>
    </xf>
    <xf numFmtId="166" fontId="0" fillId="0" borderId="0" xfId="2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166" fontId="0" fillId="3" borderId="0" xfId="2" applyNumberFormat="1" applyFont="1" applyFill="1" applyBorder="1"/>
    <xf numFmtId="166" fontId="0" fillId="3" borderId="0" xfId="2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/>
    <xf numFmtId="164" fontId="0" fillId="4" borderId="0" xfId="0" applyNumberFormat="1" applyFill="1" applyBorder="1"/>
    <xf numFmtId="166" fontId="6" fillId="4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showGridLines="0" tabSelected="1" zoomScale="80" zoomScaleNormal="80" workbookViewId="0">
      <selection activeCell="J5" sqref="J5"/>
    </sheetView>
  </sheetViews>
  <sheetFormatPr baseColWidth="10" defaultRowHeight="15" x14ac:dyDescent="0.25"/>
  <cols>
    <col min="1" max="1" width="56" customWidth="1"/>
    <col min="2" max="2" width="19.42578125" customWidth="1"/>
    <col min="3" max="3" width="23.7109375" customWidth="1"/>
    <col min="4" max="4" width="18.5703125" customWidth="1"/>
    <col min="5" max="5" width="16" customWidth="1"/>
    <col min="6" max="6" width="15.7109375" customWidth="1"/>
    <col min="7" max="7" width="14.7109375" customWidth="1"/>
    <col min="8" max="8" width="15.140625" customWidth="1"/>
    <col min="9" max="21" width="16.5703125" bestFit="1" customWidth="1"/>
  </cols>
  <sheetData>
    <row r="1" spans="1:22" x14ac:dyDescent="0.25">
      <c r="B1" s="29" t="s">
        <v>23</v>
      </c>
      <c r="C1" s="29"/>
      <c r="D1" s="29"/>
      <c r="E1" s="29"/>
      <c r="F1" s="29"/>
      <c r="G1" s="29"/>
      <c r="H1" s="29"/>
      <c r="I1" s="29"/>
    </row>
    <row r="2" spans="1:22" x14ac:dyDescent="0.25">
      <c r="A2" s="7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7"/>
    </row>
    <row r="3" spans="1:22" ht="18.75" x14ac:dyDescent="0.4">
      <c r="A3" s="7"/>
      <c r="B3" s="22">
        <v>0</v>
      </c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S3" s="22">
        <v>17</v>
      </c>
      <c r="T3" s="22">
        <v>18</v>
      </c>
      <c r="U3" s="22" t="s">
        <v>3</v>
      </c>
      <c r="V3" s="7"/>
    </row>
    <row r="4" spans="1:22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12" customFormat="1" x14ac:dyDescent="0.25">
      <c r="A5" s="15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s="12" customFormat="1" x14ac:dyDescent="0.25">
      <c r="A6" s="13" t="s">
        <v>9</v>
      </c>
      <c r="B6" s="14">
        <v>1500000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1"/>
    </row>
    <row r="7" spans="1:22" s="12" customFormat="1" x14ac:dyDescent="0.25">
      <c r="A7" s="13" t="s">
        <v>10</v>
      </c>
      <c r="B7" s="14">
        <v>4500000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1"/>
    </row>
    <row r="8" spans="1:22" s="12" customFormat="1" x14ac:dyDescent="0.25">
      <c r="A8" s="13" t="s">
        <v>11</v>
      </c>
      <c r="B8" s="14">
        <v>450000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1"/>
    </row>
    <row r="9" spans="1:22" s="12" customFormat="1" x14ac:dyDescent="0.25">
      <c r="A9" s="13" t="s">
        <v>13</v>
      </c>
      <c r="B9" s="14">
        <v>700000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1"/>
    </row>
    <row r="10" spans="1:22" s="12" customForma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1"/>
    </row>
    <row r="11" spans="1:22" s="12" customForma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1"/>
    </row>
    <row r="12" spans="1:22" s="12" customFormat="1" x14ac:dyDescent="0.25">
      <c r="A12" s="16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1"/>
    </row>
    <row r="13" spans="1:22" s="12" customFormat="1" x14ac:dyDescent="0.25">
      <c r="A13" s="13" t="s">
        <v>22</v>
      </c>
      <c r="B13" s="14"/>
      <c r="C13" s="14">
        <v>2500000</v>
      </c>
      <c r="D13" s="14">
        <v>2500000</v>
      </c>
      <c r="E13" s="14">
        <v>2500000</v>
      </c>
      <c r="F13" s="14">
        <v>2500000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1"/>
    </row>
    <row r="14" spans="1:22" s="12" customFormat="1" x14ac:dyDescent="0.25">
      <c r="A14" s="13" t="s">
        <v>2</v>
      </c>
      <c r="B14" s="14"/>
      <c r="C14" s="14">
        <v>2000000</v>
      </c>
      <c r="D14" s="14">
        <v>2000000</v>
      </c>
      <c r="E14" s="14">
        <v>2000000</v>
      </c>
      <c r="F14" s="14">
        <v>2000000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1"/>
    </row>
    <row r="15" spans="1:22" s="12" customFormat="1" x14ac:dyDescent="0.25">
      <c r="A15" s="13" t="s">
        <v>17</v>
      </c>
      <c r="B15" s="14"/>
      <c r="C15" s="14">
        <v>1500000</v>
      </c>
      <c r="D15" s="14">
        <v>1500000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1"/>
    </row>
    <row r="16" spans="1:22" s="12" customForma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1"/>
    </row>
    <row r="17" spans="1:22" s="12" customFormat="1" x14ac:dyDescent="0.25">
      <c r="A17" s="16" t="s">
        <v>4</v>
      </c>
      <c r="B17" s="17">
        <f>+SUM(B6:B16)</f>
        <v>7150000</v>
      </c>
      <c r="C17" s="17">
        <f>+SUM(C6:C16)</f>
        <v>6000000</v>
      </c>
      <c r="D17" s="17">
        <f>+SUM(D6:D16)</f>
        <v>6000000</v>
      </c>
      <c r="E17" s="17">
        <f t="shared" ref="E17:F17" si="0">+SUM(E6:E16)</f>
        <v>4500000</v>
      </c>
      <c r="F17" s="17">
        <f t="shared" si="0"/>
        <v>4500000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f t="shared" ref="U17" si="1">SUM(C17:T17)</f>
        <v>21000000</v>
      </c>
      <c r="V17" s="11"/>
    </row>
    <row r="18" spans="1:22" s="12" customFormat="1" x14ac:dyDescent="0.25">
      <c r="A18" s="1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 t="s">
        <v>6</v>
      </c>
      <c r="V18" s="11"/>
    </row>
    <row r="19" spans="1:22" s="12" customFormat="1" x14ac:dyDescent="0.25">
      <c r="A19" s="16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1"/>
    </row>
    <row r="20" spans="1:22" s="12" customFormat="1" x14ac:dyDescent="0.25">
      <c r="A20" s="13" t="s">
        <v>16</v>
      </c>
      <c r="B20" s="14"/>
      <c r="C20" s="14"/>
      <c r="D20" s="14"/>
      <c r="E20" s="14"/>
      <c r="F20" s="14"/>
      <c r="G20" s="14">
        <v>2600000</v>
      </c>
      <c r="H20" s="14">
        <v>2600000</v>
      </c>
      <c r="I20" s="14">
        <v>2600000</v>
      </c>
      <c r="J20" s="14">
        <v>2600000</v>
      </c>
      <c r="K20" s="14">
        <v>2600000</v>
      </c>
      <c r="L20" s="14">
        <v>2600000</v>
      </c>
      <c r="M20" s="14">
        <v>2600000</v>
      </c>
      <c r="N20" s="14">
        <v>2600000</v>
      </c>
      <c r="O20" s="14">
        <v>2600000</v>
      </c>
      <c r="P20" s="14">
        <v>2600000</v>
      </c>
      <c r="Q20" s="14">
        <v>2600000</v>
      </c>
      <c r="R20" s="14">
        <v>2600000</v>
      </c>
      <c r="S20" s="14">
        <v>2600000</v>
      </c>
      <c r="T20" s="14">
        <v>2600000</v>
      </c>
      <c r="U20" s="14">
        <v>2600000</v>
      </c>
      <c r="V20" s="11"/>
    </row>
    <row r="21" spans="1:22" s="12" customFormat="1" x14ac:dyDescent="0.25">
      <c r="A21" s="13" t="s">
        <v>12</v>
      </c>
      <c r="B21" s="14"/>
      <c r="C21" s="14"/>
      <c r="D21" s="14"/>
      <c r="E21" s="14"/>
      <c r="F21" s="14"/>
      <c r="G21" s="14">
        <v>900000</v>
      </c>
      <c r="H21" s="14">
        <v>900000</v>
      </c>
      <c r="I21" s="14">
        <v>900000</v>
      </c>
      <c r="J21" s="14">
        <v>900000</v>
      </c>
      <c r="K21" s="14">
        <v>900000</v>
      </c>
      <c r="L21" s="14">
        <v>900000</v>
      </c>
      <c r="M21" s="14">
        <v>900000</v>
      </c>
      <c r="N21" s="14">
        <v>900000</v>
      </c>
      <c r="O21" s="14">
        <v>900000</v>
      </c>
      <c r="P21" s="14">
        <v>900000</v>
      </c>
      <c r="Q21" s="14">
        <v>900000</v>
      </c>
      <c r="R21" s="14">
        <v>900000</v>
      </c>
      <c r="S21" s="14">
        <v>900000</v>
      </c>
      <c r="T21" s="14">
        <v>900000</v>
      </c>
      <c r="U21" s="14">
        <v>900000</v>
      </c>
      <c r="V21" s="11"/>
    </row>
    <row r="22" spans="1:22" s="12" customForma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1"/>
    </row>
    <row r="23" spans="1:22" s="12" customForma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1"/>
    </row>
    <row r="24" spans="1:22" s="12" customFormat="1" x14ac:dyDescent="0.25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 t="s">
        <v>6</v>
      </c>
      <c r="V24" s="11"/>
    </row>
    <row r="25" spans="1:22" s="12" customFormat="1" x14ac:dyDescent="0.25">
      <c r="A25" s="16" t="s">
        <v>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7">
        <f t="shared" ref="G25:U25" si="2">+SUM(G20:G21)</f>
        <v>3500000</v>
      </c>
      <c r="H25" s="17">
        <f t="shared" si="2"/>
        <v>3500000</v>
      </c>
      <c r="I25" s="17">
        <f t="shared" si="2"/>
        <v>3500000</v>
      </c>
      <c r="J25" s="17">
        <f t="shared" si="2"/>
        <v>3500000</v>
      </c>
      <c r="K25" s="17">
        <f t="shared" si="2"/>
        <v>3500000</v>
      </c>
      <c r="L25" s="17">
        <f t="shared" si="2"/>
        <v>3500000</v>
      </c>
      <c r="M25" s="17">
        <f t="shared" si="2"/>
        <v>3500000</v>
      </c>
      <c r="N25" s="17">
        <f t="shared" si="2"/>
        <v>3500000</v>
      </c>
      <c r="O25" s="17">
        <f t="shared" si="2"/>
        <v>3500000</v>
      </c>
      <c r="P25" s="17">
        <f t="shared" si="2"/>
        <v>3500000</v>
      </c>
      <c r="Q25" s="17">
        <f t="shared" si="2"/>
        <v>3500000</v>
      </c>
      <c r="R25" s="17">
        <f t="shared" si="2"/>
        <v>3500000</v>
      </c>
      <c r="S25" s="17">
        <f t="shared" si="2"/>
        <v>3500000</v>
      </c>
      <c r="T25" s="17">
        <f t="shared" si="2"/>
        <v>3500000</v>
      </c>
      <c r="U25" s="17">
        <f t="shared" si="2"/>
        <v>3500000</v>
      </c>
      <c r="V25" s="11"/>
    </row>
    <row r="26" spans="1:22" s="12" customFormat="1" x14ac:dyDescent="0.25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1"/>
    </row>
    <row r="27" spans="1:22" s="12" customFormat="1" x14ac:dyDescent="0.25">
      <c r="A27" s="15" t="s">
        <v>8</v>
      </c>
      <c r="B27" s="8">
        <f>+B25-B17</f>
        <v>-7150000</v>
      </c>
      <c r="C27" s="8">
        <f t="shared" ref="C27:F27" si="3">+C25-C17</f>
        <v>-6000000</v>
      </c>
      <c r="D27" s="8">
        <f t="shared" si="3"/>
        <v>-6000000</v>
      </c>
      <c r="E27" s="8">
        <f t="shared" si="3"/>
        <v>-4500000</v>
      </c>
      <c r="F27" s="8">
        <f t="shared" si="3"/>
        <v>-4500000</v>
      </c>
      <c r="G27" s="8">
        <f>+G25-G17</f>
        <v>3500000</v>
      </c>
      <c r="H27" s="8">
        <f t="shared" ref="H27:T27" si="4">+H25-H17</f>
        <v>3500000</v>
      </c>
      <c r="I27" s="8">
        <f t="shared" si="4"/>
        <v>3500000</v>
      </c>
      <c r="J27" s="8">
        <f t="shared" si="4"/>
        <v>3500000</v>
      </c>
      <c r="K27" s="8">
        <f t="shared" si="4"/>
        <v>3500000</v>
      </c>
      <c r="L27" s="8">
        <f t="shared" si="4"/>
        <v>3500000</v>
      </c>
      <c r="M27" s="8">
        <f t="shared" si="4"/>
        <v>3500000</v>
      </c>
      <c r="N27" s="8">
        <f t="shared" si="4"/>
        <v>3500000</v>
      </c>
      <c r="O27" s="8">
        <f t="shared" si="4"/>
        <v>3500000</v>
      </c>
      <c r="P27" s="8">
        <f t="shared" si="4"/>
        <v>3500000</v>
      </c>
      <c r="Q27" s="8">
        <f t="shared" si="4"/>
        <v>3500000</v>
      </c>
      <c r="R27" s="8">
        <f t="shared" si="4"/>
        <v>3500000</v>
      </c>
      <c r="S27" s="8">
        <f t="shared" si="4"/>
        <v>3500000</v>
      </c>
      <c r="T27" s="8">
        <f t="shared" si="4"/>
        <v>3500000</v>
      </c>
      <c r="U27" s="14"/>
      <c r="V27" s="11"/>
    </row>
    <row r="28" spans="1:22" s="12" customFormat="1" x14ac:dyDescent="0.25">
      <c r="A28" s="10"/>
      <c r="B28" s="21">
        <f>+B27</f>
        <v>-7150000</v>
      </c>
      <c r="C28" s="19">
        <f>+PV($C$33,C3,,C27)*-1</f>
        <v>-5882352.9411764704</v>
      </c>
      <c r="D28" s="19">
        <f t="shared" ref="D28:T28" si="5">+PV($C$33,D3,,D27)*-1</f>
        <v>-5767012.6874279128</v>
      </c>
      <c r="E28" s="19">
        <f t="shared" si="5"/>
        <v>-4240450.5054617003</v>
      </c>
      <c r="F28" s="19">
        <f t="shared" si="5"/>
        <v>-4157304.417119314</v>
      </c>
      <c r="G28" s="20">
        <f t="shared" si="5"/>
        <v>3170057.8344047056</v>
      </c>
      <c r="H28" s="20">
        <f t="shared" si="5"/>
        <v>3107899.8376516718</v>
      </c>
      <c r="I28" s="20">
        <f t="shared" si="5"/>
        <v>3046960.6251486987</v>
      </c>
      <c r="J28" s="20">
        <f t="shared" si="5"/>
        <v>2987216.2991653904</v>
      </c>
      <c r="K28" s="20">
        <f t="shared" si="5"/>
        <v>2928643.4305543047</v>
      </c>
      <c r="L28" s="20">
        <f t="shared" si="5"/>
        <v>2871219.0495630438</v>
      </c>
      <c r="M28" s="20">
        <f t="shared" si="5"/>
        <v>2814920.6368265138</v>
      </c>
      <c r="N28" s="20">
        <f t="shared" si="5"/>
        <v>2759726.1145357974</v>
      </c>
      <c r="O28" s="20">
        <f t="shared" si="5"/>
        <v>2705613.8377801939</v>
      </c>
      <c r="P28" s="20">
        <f t="shared" si="5"/>
        <v>2652562.5860590129</v>
      </c>
      <c r="Q28" s="20">
        <f t="shared" si="5"/>
        <v>2600551.5549598173</v>
      </c>
      <c r="R28" s="20">
        <f t="shared" si="5"/>
        <v>2549560.3479998205</v>
      </c>
      <c r="S28" s="20">
        <f t="shared" si="5"/>
        <v>2499568.968627275</v>
      </c>
      <c r="T28" s="20">
        <f t="shared" si="5"/>
        <v>2450557.8123796815</v>
      </c>
      <c r="U28" s="11"/>
      <c r="V28" s="11"/>
    </row>
    <row r="29" spans="1:22" x14ac:dyDescent="0.25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2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2" spans="1:22" ht="18.75" x14ac:dyDescent="0.3">
      <c r="A32" s="23" t="s">
        <v>18</v>
      </c>
      <c r="B32" s="3">
        <f>+IRR(B27:T27)</f>
        <v>6.1280316368255594E-2</v>
      </c>
      <c r="C32" s="26"/>
    </row>
    <row r="33" spans="1:9" ht="18.75" x14ac:dyDescent="0.3">
      <c r="A33" s="23" t="s">
        <v>19</v>
      </c>
      <c r="B33" s="4">
        <f>NPV(C33,C27:T27)+B27</f>
        <v>11947938.384470522</v>
      </c>
      <c r="C33" s="5">
        <v>0.02</v>
      </c>
      <c r="D33" s="28" t="s">
        <v>15</v>
      </c>
      <c r="E33" s="28"/>
      <c r="F33" s="28"/>
      <c r="G33" s="28"/>
      <c r="H33" s="28"/>
    </row>
    <row r="34" spans="1:9" ht="18.75" x14ac:dyDescent="0.3">
      <c r="A34" s="23" t="s">
        <v>20</v>
      </c>
      <c r="B34" s="4">
        <f>NPV(C33,C25:T25)</f>
        <v>39145058.935655914</v>
      </c>
      <c r="C34" s="6">
        <f>+B34/B35</f>
        <v>1.4393089467682549</v>
      </c>
      <c r="D34" s="28" t="s">
        <v>24</v>
      </c>
      <c r="E34" s="28"/>
      <c r="F34" s="28"/>
      <c r="G34" s="28"/>
      <c r="H34" s="28"/>
      <c r="I34" s="28"/>
    </row>
    <row r="35" spans="1:9" ht="18.75" x14ac:dyDescent="0.3">
      <c r="A35" s="24"/>
      <c r="B35" s="4">
        <f>NPV(C33,C17:T17)+B17</f>
        <v>27197120.551185396</v>
      </c>
    </row>
    <row r="36" spans="1:9" s="1" customFormat="1" ht="19.5" customHeight="1" x14ac:dyDescent="0.25">
      <c r="A36" s="25" t="s">
        <v>21</v>
      </c>
      <c r="B36" s="27" t="s">
        <v>14</v>
      </c>
      <c r="C36" s="27"/>
      <c r="D36" s="27"/>
    </row>
    <row r="37" spans="1:9" x14ac:dyDescent="0.25">
      <c r="A37" s="2"/>
    </row>
    <row r="41" spans="1:9" x14ac:dyDescent="0.25">
      <c r="B41" t="s">
        <v>6</v>
      </c>
    </row>
  </sheetData>
  <mergeCells count="4">
    <mergeCell ref="B36:D36"/>
    <mergeCell ref="D33:H33"/>
    <mergeCell ref="D34:I34"/>
    <mergeCell ref="B1:I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Equipo</cp:lastModifiedBy>
  <dcterms:created xsi:type="dcterms:W3CDTF">2020-09-22T00:24:22Z</dcterms:created>
  <dcterms:modified xsi:type="dcterms:W3CDTF">2022-01-25T02:06:39Z</dcterms:modified>
</cp:coreProperties>
</file>