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22\Downloads\ARTICULO DE GRADO\"/>
    </mc:Choice>
  </mc:AlternateContent>
  <xr:revisionPtr revIDLastSave="0" documentId="13_ncr:1_{4E4712E6-9D5F-486D-8798-9CEAB792AC19}" xr6:coauthVersionLast="47" xr6:coauthVersionMax="47" xr10:uidLastSave="{00000000-0000-0000-0000-000000000000}"/>
  <bookViews>
    <workbookView xWindow="-120" yWindow="-120" windowWidth="20730" windowHeight="11040" tabRatio="767" firstSheet="1" activeTab="1" xr2:uid="{00000000-000D-0000-FFFF-FFFF00000000}"/>
  </bookViews>
  <sheets>
    <sheet name="DATOS" sheetId="7" state="hidden" r:id="rId1"/>
    <sheet name="Matriz de auditoria" sheetId="18" r:id="rId2"/>
    <sheet name="Escalas" sheetId="2" r:id="rId3"/>
    <sheet name="Mapa de riesgos" sheetId="3" r:id="rId4"/>
  </sheets>
  <definedNames>
    <definedName name="_xlnm._FilterDatabase" localSheetId="3" hidden="1">'Mapa de riesgos'!$K$2:$P$27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8" l="1"/>
  <c r="AA21" i="18" s="1"/>
  <c r="L21" i="18"/>
  <c r="J22" i="18"/>
  <c r="Z22" i="18" s="1"/>
  <c r="AA22" i="18" s="1"/>
  <c r="J19" i="18"/>
  <c r="Z19" i="18" s="1"/>
  <c r="AA19" i="18" s="1"/>
  <c r="J20" i="18"/>
  <c r="L20" i="18" s="1"/>
  <c r="M20" i="18" s="1"/>
  <c r="J21" i="18"/>
  <c r="J23" i="18"/>
  <c r="Z23" i="18" s="1"/>
  <c r="AA23" i="18" s="1"/>
  <c r="M21" i="18"/>
  <c r="D5" i="3"/>
  <c r="E5" i="3"/>
  <c r="F5" i="3"/>
  <c r="G5" i="3"/>
  <c r="C5" i="3"/>
  <c r="D6" i="3"/>
  <c r="E6" i="3"/>
  <c r="F6" i="3"/>
  <c r="G6" i="3"/>
  <c r="C6" i="3"/>
  <c r="E7" i="3"/>
  <c r="F7" i="3"/>
  <c r="G7" i="3"/>
  <c r="D7" i="3"/>
  <c r="C7" i="3"/>
  <c r="F9" i="3"/>
  <c r="G9" i="3"/>
  <c r="D8" i="3"/>
  <c r="E8" i="3"/>
  <c r="F8" i="3"/>
  <c r="G8" i="3"/>
  <c r="C8" i="3"/>
  <c r="E9" i="3"/>
  <c r="D9" i="3"/>
  <c r="C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9" i="3"/>
  <c r="O10" i="3"/>
  <c r="O11" i="3"/>
  <c r="O12" i="3"/>
  <c r="O8" i="3"/>
  <c r="O7" i="3"/>
  <c r="O6" i="3"/>
  <c r="O5" i="3"/>
  <c r="O4" i="3"/>
  <c r="O3" i="3"/>
  <c r="L22" i="18" l="1"/>
  <c r="M22" i="18" s="1"/>
  <c r="Z20" i="18"/>
  <c r="AA20" i="18" s="1"/>
  <c r="L23" i="18"/>
  <c r="M23" i="18" s="1"/>
  <c r="L19" i="18"/>
  <c r="M19" i="18" s="1"/>
  <c r="N19" i="18" s="1"/>
  <c r="AB19" i="18"/>
  <c r="AB23" i="18"/>
  <c r="AB20" i="18"/>
  <c r="AB21" i="18"/>
  <c r="AB22" i="18"/>
  <c r="N22" i="18"/>
  <c r="N21" i="18"/>
  <c r="N23" i="18"/>
  <c r="N2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jhoanna Andrea Chavarria Forero</author>
  </authors>
  <commentList>
    <comment ref="K18" authorId="0" shapeId="0" xr:uid="{00000000-0006-0000-0600-000002000000}">
      <text>
        <r>
          <rPr>
            <sz val="9"/>
            <color indexed="81"/>
            <rFont val="Tahoma"/>
            <family val="2"/>
          </rPr>
          <t>Cuál es la probabilidad de que el riesgo se materialice?   Ver tabla en  hoja "Escalas"</t>
        </r>
      </text>
    </comment>
    <comment ref="O18" authorId="0" shapeId="0" xr:uid="{00000000-0006-0000-0600-000004000000}">
      <text>
        <r>
          <rPr>
            <sz val="9"/>
            <color indexed="81"/>
            <rFont val="Tahoma"/>
            <family val="2"/>
          </rPr>
          <t>incluir Controles existentes con:
-</t>
        </r>
        <r>
          <rPr>
            <b/>
            <sz val="9"/>
            <color indexed="81"/>
            <rFont val="Tahoma"/>
            <family val="2"/>
          </rPr>
          <t xml:space="preserve">Responsable
-Frecuencia
-Qué y Cómo lo hace 
-Evidencia.
</t>
        </r>
      </text>
    </comment>
    <comment ref="Q18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 xml:space="preserve">Indique la frecuencia:
Aleatoria: </t>
        </r>
        <r>
          <rPr>
            <sz val="9"/>
            <color indexed="81"/>
            <rFont val="Tahoma"/>
            <family val="2"/>
          </rPr>
          <t>Controles ejecutados aleatoriamente (muestra)</t>
        </r>
        <r>
          <rPr>
            <b/>
            <sz val="9"/>
            <color indexed="81"/>
            <rFont val="Tahoma"/>
            <family val="2"/>
          </rPr>
          <t xml:space="preserve">
Continuo: </t>
        </r>
        <r>
          <rPr>
            <sz val="9"/>
            <color indexed="81"/>
            <rFont val="Tahoma"/>
            <family val="2"/>
          </rPr>
          <t xml:space="preserve">Se ejecutan SIEMPRE que se realiza la actividad
</t>
        </r>
      </text>
    </comment>
    <comment ref="R18" authorId="0" shapeId="0" xr:uid="{00000000-0006-0000-0600-000006000000}">
      <text>
        <r>
          <rPr>
            <sz val="9"/>
            <color indexed="81"/>
            <rFont val="Tahoma"/>
            <family val="2"/>
          </rPr>
          <t>El control es ejecutado de manera:
-Manual
-Semiautomático
-Automático</t>
        </r>
      </text>
    </comment>
    <comment ref="S18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El control se encuentra descrito en un procedimiento, manual o instructivo?
</t>
        </r>
      </text>
    </comment>
    <comment ref="T18" authorId="0" shapeId="0" xr:uid="{00000000-0006-0000-0600-000008000000}">
      <text>
        <r>
          <rPr>
            <sz val="9"/>
            <color indexed="81"/>
            <rFont val="Tahoma"/>
            <family val="2"/>
          </rPr>
          <t xml:space="preserve">cuenta con Registro que comprueba la ejecución del control
</t>
        </r>
      </text>
    </comment>
    <comment ref="U18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Actualmente se esta ejecutando este control?
</t>
        </r>
      </text>
    </comment>
    <comment ref="V18" authorId="0" shapeId="0" xr:uid="{B1A54C1E-04B3-4207-A636-C0537134D34C}">
      <text>
        <r>
          <rPr>
            <sz val="9"/>
            <color indexed="81"/>
            <rFont val="Tahoma"/>
            <family val="2"/>
          </rPr>
          <t xml:space="preserve">Indique quien es el responsable de las acciones
</t>
        </r>
      </text>
    </comment>
    <comment ref="W18" authorId="0" shapeId="0" xr:uid="{1A8B5437-DF42-4125-8F27-44D26DBC1C6F}">
      <text>
        <r>
          <rPr>
            <sz val="9"/>
            <color indexed="81"/>
            <rFont val="Tahoma"/>
            <family val="2"/>
          </rPr>
          <t>Por cada acción indique cuál será la evidencia que  permita confirmar su ejecución</t>
        </r>
      </text>
    </comment>
    <comment ref="X18" authorId="0" shapeId="0" xr:uid="{BED96C6C-F536-4E7E-A27D-68A3C752F99F}">
      <text>
        <r>
          <rPr>
            <sz val="9"/>
            <color indexed="81"/>
            <rFont val="Tahoma"/>
            <family val="2"/>
          </rPr>
          <t xml:space="preserve">Indique la fecha en la que finalizara la ejecución de la acción
</t>
        </r>
      </text>
    </comment>
    <comment ref="Y18" authorId="0" shapeId="0" xr:uid="{D9C61106-BC56-4F5A-A71E-711CE31254F0}">
      <text>
        <r>
          <rPr>
            <sz val="9"/>
            <color indexed="81"/>
            <rFont val="Tahoma"/>
            <family val="2"/>
          </rPr>
          <t>Cuál es la probabilidad de que el riesgo se materialice?   Ver tabla en  hoja "Escalas"</t>
        </r>
      </text>
    </comment>
    <comment ref="Z18" authorId="0" shapeId="0" xr:uid="{D1D1925A-0E5B-4B63-A1CC-A8B4AB8E5BB0}">
      <text>
        <r>
          <rPr>
            <sz val="9"/>
            <color indexed="81"/>
            <rFont val="Tahoma"/>
            <family val="2"/>
          </rPr>
          <t xml:space="preserve">Cual es el impacto si el riesgo se materializa?
Ver tabla en hoja "Escalas"
</t>
        </r>
      </text>
    </comment>
  </commentList>
</comments>
</file>

<file path=xl/sharedStrings.xml><?xml version="1.0" encoding="utf-8"?>
<sst xmlns="http://schemas.openxmlformats.org/spreadsheetml/2006/main" count="297" uniqueCount="169">
  <si>
    <t>RESPONSABLE</t>
  </si>
  <si>
    <t>FECHA DE EJECUCIÓN</t>
  </si>
  <si>
    <t>TRATAMIENTO</t>
  </si>
  <si>
    <t>Preventivo</t>
  </si>
  <si>
    <t>CALIFICACIÓN</t>
  </si>
  <si>
    <t>DENOMINACIÓN</t>
  </si>
  <si>
    <t>MAYOR</t>
  </si>
  <si>
    <t>MODERADO</t>
  </si>
  <si>
    <t>MENOR</t>
  </si>
  <si>
    <t>ESCALA DE PROBABILIDAD</t>
  </si>
  <si>
    <t>DESCRIPCIÓN</t>
  </si>
  <si>
    <t>PROBABLE</t>
  </si>
  <si>
    <t>POSIBLE</t>
  </si>
  <si>
    <t>RARO</t>
  </si>
  <si>
    <t>INTOLERABLE</t>
  </si>
  <si>
    <t>MEDIO</t>
  </si>
  <si>
    <t>TOLERABLE</t>
  </si>
  <si>
    <t>MAPA DE ZONAS DE RIESGO</t>
  </si>
  <si>
    <t>PROBABILIDAD</t>
  </si>
  <si>
    <t>REGISTRO</t>
  </si>
  <si>
    <t>FRECUENCIA</t>
  </si>
  <si>
    <t>Si el hecho llegara a presentarse, tendría consecuencias o efectos mínimos sobre la organización.</t>
  </si>
  <si>
    <t>Si el hecho llegara a presentarse, tendría bajo impacto o efecto sobre la organización.</t>
  </si>
  <si>
    <t>Si el hecho llegara a presentarse, tendría medianas consecuencias o efectos sobre la organización.</t>
  </si>
  <si>
    <t>Si el hecho llegara a presentarse, tendría altas consecuencias o efectos sobre la organización.</t>
  </si>
  <si>
    <t xml:space="preserve">CALIFICACIÓN </t>
  </si>
  <si>
    <t>CALCULO</t>
  </si>
  <si>
    <t>Detectivo</t>
  </si>
  <si>
    <t>Impacto</t>
  </si>
  <si>
    <t>Correctivo</t>
  </si>
  <si>
    <t>Documentado</t>
  </si>
  <si>
    <t>No documentado</t>
  </si>
  <si>
    <t>Manual</t>
  </si>
  <si>
    <t>TIPO DE CONTROL</t>
  </si>
  <si>
    <t>Semiautomático</t>
  </si>
  <si>
    <t>Automático</t>
  </si>
  <si>
    <t>R3</t>
  </si>
  <si>
    <t>RIESGO</t>
  </si>
  <si>
    <t>DOCUMENTADO</t>
  </si>
  <si>
    <t>ID</t>
  </si>
  <si>
    <t>IMPACTO</t>
  </si>
  <si>
    <t>TIPO</t>
  </si>
  <si>
    <t>EVIDENCIA</t>
  </si>
  <si>
    <t>Aleatorio</t>
  </si>
  <si>
    <t>Con Registro</t>
  </si>
  <si>
    <t>Sin Registro</t>
  </si>
  <si>
    <t>DESCRIPCIÓN CONTROL</t>
  </si>
  <si>
    <t>EJECUCIÓN</t>
  </si>
  <si>
    <t xml:space="preserve"> </t>
  </si>
  <si>
    <t>Margen Operacional o Utilidad</t>
  </si>
  <si>
    <t>DISEÑO DE CONTROL</t>
  </si>
  <si>
    <t>Moderado</t>
  </si>
  <si>
    <t>DESCRIPCION</t>
  </si>
  <si>
    <t>REMOTO</t>
  </si>
  <si>
    <t>MUY PROBABLE</t>
  </si>
  <si>
    <t>Se Ejecuta</t>
  </si>
  <si>
    <t>No se Ejecuta</t>
  </si>
  <si>
    <t>NATURALEZA</t>
  </si>
  <si>
    <t>MITIGA</t>
  </si>
  <si>
    <t>DISEÑO DE EJECUCIÓN</t>
  </si>
  <si>
    <t>PESO</t>
  </si>
  <si>
    <t>SOLIDEZ DE LOS CONTROLES</t>
  </si>
  <si>
    <t xml:space="preserve">RANGO </t>
  </si>
  <si>
    <t>FUERTE</t>
  </si>
  <si>
    <t>DÉBIL</t>
  </si>
  <si>
    <t>R1</t>
  </si>
  <si>
    <t>R2</t>
  </si>
  <si>
    <t>CRITICO</t>
  </si>
  <si>
    <t>INFERIOR</t>
  </si>
  <si>
    <t>Si el hecho llegara a presentarse, tendría graves consecuencias o efectos sobre la organización</t>
  </si>
  <si>
    <t>Probabilidad</t>
  </si>
  <si>
    <t>Peso P</t>
  </si>
  <si>
    <t>Remoto</t>
  </si>
  <si>
    <t>Raro</t>
  </si>
  <si>
    <t>Posible</t>
  </si>
  <si>
    <t>Probable</t>
  </si>
  <si>
    <t>Peso I</t>
  </si>
  <si>
    <t>Inferior</t>
  </si>
  <si>
    <t>Menor</t>
  </si>
  <si>
    <t>Mayor</t>
  </si>
  <si>
    <t>Crítico</t>
  </si>
  <si>
    <t>Peso Total</t>
  </si>
  <si>
    <t>Muy probable</t>
  </si>
  <si>
    <t>Nivel de Exposición</t>
  </si>
  <si>
    <t>Tratamiento</t>
  </si>
  <si>
    <t>Se acepta el riesgo, no requiere plan de acción.</t>
  </si>
  <si>
    <t xml:space="preserve">No se tolera el riesgo, se requiere definir planes de acción </t>
  </si>
  <si>
    <t>Se tolera el riesgo, se puede generar planes para mejorar o implementar nuevos  controles.</t>
  </si>
  <si>
    <t>MAYOR O O IGUAL A 80</t>
  </si>
  <si>
    <t>MENOR A 80</t>
  </si>
  <si>
    <t>Continuo</t>
  </si>
  <si>
    <t>Podría ocurrir más del _% de veces que se desarrolla la actividad</t>
  </si>
  <si>
    <t xml:space="preserve">Podría ocurrir entre el _% y _% de las veces que se desarrolla la actividad </t>
  </si>
  <si>
    <t>Podría ocurrir entre el _% y _% de las veces que se desarrolla la actividad.</t>
  </si>
  <si>
    <t>Podría ocurrir entre el _% y _% de veces de las veces que se desarrolla la actividad.</t>
  </si>
  <si>
    <t>Podría ocurrir menos del _% de las veces que se desarrolla la actividad.</t>
  </si>
  <si>
    <t>GRADO DE RIESGO</t>
  </si>
  <si>
    <t>INHERENTE</t>
  </si>
  <si>
    <t>IDENTIFICACIÓN DE RIESGO</t>
  </si>
  <si>
    <t>CONTROL</t>
  </si>
  <si>
    <t>DETECCIÓN</t>
  </si>
  <si>
    <t>Razon Social</t>
  </si>
  <si>
    <t>NIT</t>
  </si>
  <si>
    <t>Elaboró</t>
  </si>
  <si>
    <t>Revisó</t>
  </si>
  <si>
    <t>Periodo de revisión</t>
  </si>
  <si>
    <t>1 a 4</t>
  </si>
  <si>
    <t>5 a 10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</si>
  <si>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</si>
  <si>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</si>
  <si>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</si>
  <si>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</si>
  <si>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</si>
  <si>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</si>
  <si>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</si>
  <si>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</si>
  <si>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</si>
  <si>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</si>
  <si>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r>
      <t xml:space="preserve">RIESGO RESIDUAL
</t>
    </r>
    <r>
      <rPr>
        <sz val="11"/>
        <color theme="0"/>
        <rFont val="Tahoma"/>
        <family val="2"/>
      </rPr>
      <t>(Nivel de Riesgo resultante aplicando controles)</t>
    </r>
  </si>
  <si>
    <t>Aprobó</t>
  </si>
  <si>
    <t>Fecha elaboración</t>
  </si>
  <si>
    <t>Fecha Revisión</t>
  </si>
  <si>
    <t>Fecha aprobación</t>
  </si>
  <si>
    <t>DESCRIPCIÓN DEL RIESGO</t>
  </si>
  <si>
    <t>CATEGORIA DEL RIESGO</t>
  </si>
  <si>
    <t>MONITOREO</t>
  </si>
  <si>
    <t>FECHA ULTIMA REVISIÓN</t>
  </si>
  <si>
    <t>NIVEL DE RIESGO</t>
  </si>
  <si>
    <t>NIVEL DE RIESGO RESIDUAL</t>
  </si>
  <si>
    <t>FRECUENCIA DE REVISIÓN</t>
  </si>
  <si>
    <t>MATRIZ DE RIESGOS DE AUDITORIA FINANCIERA</t>
  </si>
  <si>
    <t>MATERIALIDAD</t>
  </si>
  <si>
    <t>(&gt;) 75,% hasta 100%</t>
  </si>
  <si>
    <t>(&gt;) 55 % hasta 75%</t>
  </si>
  <si>
    <t>(&gt;) 35%  hasta 55%</t>
  </si>
  <si>
    <t>(&gt;) 15% hasta  35%</t>
  </si>
  <si>
    <t>0 % hasta  15%</t>
  </si>
  <si>
    <t>RUBRO DEL EEFF</t>
  </si>
  <si>
    <t>Activos</t>
  </si>
  <si>
    <t>Funcionarios de compras favorezcan a un determinado proveedor con el fin de obtener beneficios económicos personales</t>
  </si>
  <si>
    <t>Inventarios</t>
  </si>
  <si>
    <t>Proveederes</t>
  </si>
  <si>
    <t>Pasivo</t>
  </si>
  <si>
    <t>Incumplimiento de las obligaciones contraidas por concepto de adquisición de bienes</t>
  </si>
  <si>
    <t>Cuentas por pagar</t>
  </si>
  <si>
    <t>Funcionarios efectuén compras ficticias</t>
  </si>
  <si>
    <t>Impuestos, gravámenes y tasas</t>
  </si>
  <si>
    <t>Errores en el cálculo de los valores de las declaraciones fiscales</t>
  </si>
  <si>
    <t>EVALUCIÓN DEL RIESGO</t>
  </si>
  <si>
    <t>GRUPO DE CUENTA</t>
  </si>
  <si>
    <t>VALOR  TOTAL  RUBRO EEFF</t>
  </si>
  <si>
    <t>VALOR TOTAL  GRUPO DE CUENTA</t>
  </si>
  <si>
    <t>RESULTADO DE MATERIALIDAD</t>
  </si>
  <si>
    <t>ESCALA DE IMPACTO</t>
  </si>
  <si>
    <t>Verificar detalladamente los documentos soportes originales.</t>
  </si>
  <si>
    <t>"Nombre del Auditor"</t>
  </si>
  <si>
    <t>Observación de facturas y validación de existencia</t>
  </si>
  <si>
    <t>Inexactitud en las depreciaciones</t>
  </si>
  <si>
    <t>Propiedad, Planta y Equipo</t>
  </si>
  <si>
    <t>Papeles de trabajo aplicación de pruebas</t>
  </si>
  <si>
    <t>Aplicar pruebas sustantivas y de cumplimiento</t>
  </si>
  <si>
    <t xml:space="preserve">Realizar análisis de la capacidad de endedudamiento de la organización </t>
  </si>
  <si>
    <t>Papel de trabajo de cálculo de capacidad de endeudamiento</t>
  </si>
  <si>
    <t>Verificar soportes contables de compras</t>
  </si>
  <si>
    <t>Soportes ordenes de compra, facturas, confirmación con terceros</t>
  </si>
  <si>
    <t>Verificar registros contables y valores liquidados en las declaraciones antes de pagar</t>
  </si>
  <si>
    <t xml:space="preserve">Verificación de declaraciones vs registros contables, y cálculos aritméticos </t>
  </si>
  <si>
    <t>Mensual</t>
  </si>
  <si>
    <t>11 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</si>
</sst>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&quot;$&quot;#,##0.00"/>
  </numFmts>
  <fonts count="27">
    <font>
      <sz val="11"/>
      <color theme="1"/>
      <name val="Calibri"/>
      <family val="2"/>
      <scheme val="minor"/>
    </font>
    <font>
      <sz val="11"/>
      <name val="BMWType V2 Light"/>
    </font>
    <font>
      <sz val="11"/>
      <color theme="1"/>
      <name val="BMWType V2 Light"/>
    </font>
    <font>
      <sz val="9"/>
      <color indexed="81"/>
      <name val="Tahoma"/>
      <family val="2"/>
    </font>
    <font>
      <b/>
      <sz val="11"/>
      <name val="BMWType V2 Ligh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BMWType V2 Light"/>
    </font>
    <font>
      <sz val="8"/>
      <color theme="1"/>
      <name val="BMWType V2 Light"/>
    </font>
    <font>
      <sz val="9"/>
      <color theme="1"/>
      <name val="BMWType V2 Light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distributed"/>
    </xf>
    <xf numFmtId="0" fontId="0" fillId="0" borderId="0" xfId="0" applyAlignment="1">
      <alignment horizontal="center"/>
    </xf>
    <xf numFmtId="9" fontId="6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6" borderId="1" xfId="0" applyFont="1" applyFill="1" applyBorder="1"/>
    <xf numFmtId="0" fontId="9" fillId="0" borderId="1" xfId="0" applyFont="1" applyBorder="1"/>
    <xf numFmtId="0" fontId="8" fillId="6" borderId="1" xfId="0" applyFont="1" applyFill="1" applyBorder="1" applyAlignment="1">
      <alignment horizontal="left" vertical="distributed"/>
    </xf>
    <xf numFmtId="0" fontId="8" fillId="6" borderId="1" xfId="0" applyFont="1" applyFill="1" applyBorder="1" applyAlignment="1">
      <alignment vertical="center"/>
    </xf>
    <xf numFmtId="0" fontId="12" fillId="0" borderId="0" xfId="0" applyFont="1"/>
    <xf numFmtId="0" fontId="9" fillId="0" borderId="1" xfId="0" applyFont="1" applyBorder="1" applyAlignment="1">
      <alignment horizontal="left" vertical="distributed"/>
    </xf>
    <xf numFmtId="0" fontId="1" fillId="0" borderId="0" xfId="0" applyFont="1"/>
    <xf numFmtId="0" fontId="0" fillId="0" borderId="1" xfId="0" applyBorder="1" applyAlignment="1">
      <alignment horizontal="center"/>
    </xf>
    <xf numFmtId="1" fontId="12" fillId="0" borderId="0" xfId="2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distributed"/>
    </xf>
    <xf numFmtId="9" fontId="6" fillId="6" borderId="1" xfId="0" applyNumberFormat="1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2" borderId="12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164" fontId="7" fillId="5" borderId="18" xfId="1" applyNumberFormat="1" applyFont="1" applyFill="1" applyBorder="1" applyAlignment="1">
      <alignment horizontal="center" vertical="center"/>
    </xf>
    <xf numFmtId="164" fontId="6" fillId="5" borderId="19" xfId="1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64" fontId="6" fillId="5" borderId="22" xfId="1" applyNumberFormat="1" applyFont="1" applyFill="1" applyBorder="1" applyAlignment="1">
      <alignment horizontal="center" vertical="center"/>
    </xf>
    <xf numFmtId="164" fontId="6" fillId="5" borderId="23" xfId="1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7" xfId="0" applyFont="1" applyBorder="1"/>
    <xf numFmtId="0" fontId="6" fillId="4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/>
    <xf numFmtId="0" fontId="2" fillId="0" borderId="15" xfId="0" applyFont="1" applyBorder="1"/>
    <xf numFmtId="0" fontId="2" fillId="0" borderId="17" xfId="0" applyFont="1" applyBorder="1"/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0" fillId="8" borderId="1" xfId="0" applyFont="1" applyFill="1" applyBorder="1" applyAlignment="1">
      <alignment horizontal="center" vertical="center" wrapText="1"/>
    </xf>
    <xf numFmtId="166" fontId="20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6" fillId="0" borderId="25" xfId="0" applyFont="1" applyBorder="1"/>
    <xf numFmtId="0" fontId="16" fillId="0" borderId="28" xfId="0" applyFont="1" applyBorder="1"/>
    <xf numFmtId="0" fontId="17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9" xfId="0" applyFont="1" applyBorder="1"/>
    <xf numFmtId="0" fontId="16" fillId="0" borderId="30" xfId="0" applyFont="1" applyBorder="1"/>
    <xf numFmtId="0" fontId="16" fillId="0" borderId="31" xfId="0" applyFont="1" applyBorder="1"/>
    <xf numFmtId="0" fontId="16" fillId="0" borderId="32" xfId="0" applyFont="1" applyBorder="1"/>
    <xf numFmtId="0" fontId="17" fillId="0" borderId="0" xfId="0" applyFont="1" applyAlignment="1">
      <alignment vertical="center"/>
    </xf>
    <xf numFmtId="0" fontId="16" fillId="0" borderId="27" xfId="0" applyFont="1" applyBorder="1"/>
    <xf numFmtId="0" fontId="17" fillId="0" borderId="3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17" fillId="0" borderId="27" xfId="0" applyFont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10" fontId="16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9" fillId="2" borderId="28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righ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textRotation="90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3AD40B14-98B1-487A-83C8-AA22AF3664A7}"/>
    <cellStyle name="Normal" xfId="0" builtinId="0"/>
    <cellStyle name="Porcentaje" xfId="2" builtinId="5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  <color rgb="FF348C77"/>
      <color rgb="FF3EE25D"/>
      <color rgb="FF33CC33"/>
      <color rgb="FF99FF66"/>
      <color rgb="FFFF9900"/>
      <color rgb="FF66FF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0"/>
  <sheetViews>
    <sheetView topLeftCell="A4" zoomScale="86" zoomScaleNormal="100" workbookViewId="0">
      <selection activeCell="B11" sqref="B11"/>
    </sheetView>
  </sheetViews>
  <sheetFormatPr baseColWidth="10" defaultRowHeight="15"/>
  <cols>
    <col min="1" max="1" width="2.7109375" customWidth="1"/>
    <col min="2" max="2" width="21" customWidth="1"/>
    <col min="3" max="3" width="24.140625" customWidth="1"/>
    <col min="5" max="5" width="16.140625" customWidth="1"/>
    <col min="6" max="6" width="15.7109375" customWidth="1"/>
    <col min="7" max="7" width="9.42578125" customWidth="1"/>
    <col min="8" max="8" width="21" style="6" customWidth="1"/>
    <col min="9" max="9" width="6.140625" hidden="1" customWidth="1"/>
    <col min="10" max="10" width="11.28515625" customWidth="1"/>
    <col min="11" max="11" width="6.5703125" customWidth="1"/>
    <col min="12" max="12" width="19" customWidth="1"/>
    <col min="14" max="14" width="11.42578125" customWidth="1"/>
  </cols>
  <sheetData>
    <row r="2" spans="1:11">
      <c r="B2" s="128" t="s">
        <v>50</v>
      </c>
      <c r="C2" s="128"/>
      <c r="E2" s="128" t="s">
        <v>59</v>
      </c>
      <c r="F2" s="128"/>
      <c r="H2" s="128" t="s">
        <v>61</v>
      </c>
      <c r="I2" s="128"/>
      <c r="J2" s="128"/>
      <c r="K2" s="128"/>
    </row>
    <row r="3" spans="1:11">
      <c r="B3" s="23" t="s">
        <v>33</v>
      </c>
      <c r="C3" s="23" t="s">
        <v>58</v>
      </c>
      <c r="E3" s="23" t="s">
        <v>47</v>
      </c>
      <c r="F3" s="23" t="s">
        <v>60</v>
      </c>
      <c r="H3" s="23" t="s">
        <v>62</v>
      </c>
      <c r="I3" s="129" t="s">
        <v>4</v>
      </c>
      <c r="J3" s="130"/>
      <c r="K3" s="131"/>
    </row>
    <row r="4" spans="1:11">
      <c r="B4" s="17" t="s">
        <v>3</v>
      </c>
      <c r="C4" s="24" t="s">
        <v>18</v>
      </c>
      <c r="E4" s="17" t="s">
        <v>55</v>
      </c>
      <c r="F4" s="24">
        <v>100</v>
      </c>
      <c r="G4" s="6"/>
      <c r="H4" s="24" t="s">
        <v>88</v>
      </c>
      <c r="I4" s="24">
        <v>80</v>
      </c>
      <c r="J4" s="24" t="s">
        <v>63</v>
      </c>
      <c r="K4" s="27">
        <v>1</v>
      </c>
    </row>
    <row r="5" spans="1:11">
      <c r="B5" s="17" t="s">
        <v>27</v>
      </c>
      <c r="C5" s="24" t="s">
        <v>40</v>
      </c>
      <c r="E5" s="17" t="s">
        <v>56</v>
      </c>
      <c r="F5" s="24">
        <v>0</v>
      </c>
      <c r="G5" s="6"/>
      <c r="H5" s="24" t="s">
        <v>89</v>
      </c>
      <c r="I5" s="24">
        <v>80</v>
      </c>
      <c r="J5" s="24" t="s">
        <v>64</v>
      </c>
      <c r="K5" s="27">
        <v>0</v>
      </c>
    </row>
    <row r="6" spans="1:11">
      <c r="B6" s="17" t="s">
        <v>29</v>
      </c>
      <c r="C6" s="24" t="s">
        <v>40</v>
      </c>
      <c r="G6" s="6"/>
      <c r="I6" s="9"/>
      <c r="J6" s="9"/>
      <c r="K6" s="8"/>
    </row>
    <row r="7" spans="1:11">
      <c r="B7" s="5"/>
      <c r="C7" s="5"/>
      <c r="D7" s="7"/>
      <c r="F7" s="8"/>
      <c r="G7" s="8"/>
      <c r="H7" s="10"/>
    </row>
    <row r="8" spans="1:11">
      <c r="B8" s="4"/>
      <c r="C8" s="7">
        <v>1</v>
      </c>
      <c r="F8" s="9"/>
      <c r="G8" s="9"/>
      <c r="H8" s="11"/>
    </row>
    <row r="9" spans="1:11">
      <c r="B9" s="12" t="s">
        <v>20</v>
      </c>
      <c r="C9" s="25">
        <v>0.25</v>
      </c>
    </row>
    <row r="10" spans="1:11">
      <c r="B10" s="13" t="s">
        <v>43</v>
      </c>
      <c r="C10" s="19">
        <v>0</v>
      </c>
    </row>
    <row r="11" spans="1:11">
      <c r="B11" s="13" t="s">
        <v>90</v>
      </c>
      <c r="C11" s="19">
        <v>25</v>
      </c>
      <c r="H11"/>
    </row>
    <row r="12" spans="1:11">
      <c r="B12" s="4"/>
      <c r="C12" s="6"/>
      <c r="H12"/>
    </row>
    <row r="13" spans="1:11">
      <c r="A13" t="s">
        <v>48</v>
      </c>
      <c r="B13" s="14" t="s">
        <v>57</v>
      </c>
      <c r="C13" s="25">
        <v>0.25</v>
      </c>
      <c r="E13" s="28"/>
      <c r="H13"/>
    </row>
    <row r="14" spans="1:11">
      <c r="B14" s="13" t="s">
        <v>32</v>
      </c>
      <c r="C14" s="19">
        <v>10</v>
      </c>
      <c r="H14"/>
    </row>
    <row r="15" spans="1:11">
      <c r="B15" s="13" t="s">
        <v>34</v>
      </c>
      <c r="C15" s="19">
        <v>15</v>
      </c>
      <c r="H15"/>
    </row>
    <row r="16" spans="1:11">
      <c r="B16" s="13" t="s">
        <v>35</v>
      </c>
      <c r="C16" s="19">
        <v>25</v>
      </c>
      <c r="H16"/>
    </row>
    <row r="17" spans="2:14">
      <c r="B17" s="4"/>
      <c r="C17" s="20"/>
    </row>
    <row r="18" spans="2:14">
      <c r="B18" s="12" t="s">
        <v>38</v>
      </c>
      <c r="C18" s="25">
        <v>0.25</v>
      </c>
      <c r="F18" s="9"/>
      <c r="H18" s="11"/>
      <c r="I18" s="9"/>
      <c r="J18" s="9"/>
    </row>
    <row r="19" spans="2:14">
      <c r="B19" s="13" t="s">
        <v>31</v>
      </c>
      <c r="C19" s="19">
        <v>0</v>
      </c>
      <c r="F19" s="9"/>
      <c r="G19" s="9"/>
      <c r="H19" s="11"/>
      <c r="I19" s="9"/>
      <c r="J19" s="9"/>
    </row>
    <row r="20" spans="2:14">
      <c r="B20" s="13" t="s">
        <v>30</v>
      </c>
      <c r="C20" s="19">
        <v>25</v>
      </c>
    </row>
    <row r="21" spans="2:14">
      <c r="B21" s="4"/>
      <c r="C21" s="21"/>
    </row>
    <row r="22" spans="2:14">
      <c r="B22" s="15" t="s">
        <v>42</v>
      </c>
      <c r="C22" s="26">
        <v>0.25</v>
      </c>
    </row>
    <row r="23" spans="2:14">
      <c r="B23" s="13" t="s">
        <v>45</v>
      </c>
      <c r="C23" s="19">
        <v>0</v>
      </c>
    </row>
    <row r="24" spans="2:14">
      <c r="B24" s="13" t="s">
        <v>44</v>
      </c>
      <c r="C24" s="19">
        <v>25</v>
      </c>
    </row>
    <row r="25" spans="2:14">
      <c r="B25" s="4"/>
      <c r="C25" s="16"/>
    </row>
    <row r="28" spans="2:14">
      <c r="M28" s="132"/>
      <c r="N28" s="132"/>
    </row>
    <row r="29" spans="2:14">
      <c r="M29" s="132"/>
      <c r="N29" s="132"/>
    </row>
    <row r="30" spans="2:14">
      <c r="M30" s="132"/>
      <c r="N30" s="132"/>
    </row>
  </sheetData>
  <mergeCells count="7">
    <mergeCell ref="B2:C2"/>
    <mergeCell ref="E2:F2"/>
    <mergeCell ref="I3:K3"/>
    <mergeCell ref="H2:K2"/>
    <mergeCell ref="M30:N30"/>
    <mergeCell ref="M28:N28"/>
    <mergeCell ref="M29:N29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AF32"/>
  <sheetViews>
    <sheetView showGridLines="0" tabSelected="1" zoomScale="55" zoomScaleNormal="55" workbookViewId="0">
      <selection activeCell="C2" sqref="C2:AD2"/>
    </sheetView>
  </sheetViews>
  <sheetFormatPr baseColWidth="10" defaultRowHeight="14.25" outlineLevelRow="1"/>
  <cols>
    <col min="1" max="1" width="2.85546875" style="61" customWidth="1"/>
    <col min="2" max="2" width="1.85546875" style="61" customWidth="1"/>
    <col min="3" max="3" width="5.5703125" style="61" customWidth="1"/>
    <col min="4" max="4" width="28.5703125" style="61" customWidth="1"/>
    <col min="5" max="5" width="32.140625" style="61" bestFit="1" customWidth="1"/>
    <col min="6" max="6" width="80.5703125" style="61" bestFit="1" customWidth="1"/>
    <col min="7" max="7" width="27.140625" style="61" bestFit="1" customWidth="1"/>
    <col min="8" max="10" width="28.5703125" style="61" customWidth="1"/>
    <col min="11" max="11" width="17.5703125" style="61" customWidth="1"/>
    <col min="12" max="12" width="17.7109375" style="61" customWidth="1"/>
    <col min="13" max="13" width="18.140625" style="61" customWidth="1"/>
    <col min="14" max="14" width="17.85546875" style="61" customWidth="1"/>
    <col min="15" max="15" width="39" style="61" customWidth="1"/>
    <col min="16" max="16" width="14.42578125" style="61" customWidth="1"/>
    <col min="17" max="17" width="14" style="61" bestFit="1" customWidth="1"/>
    <col min="18" max="18" width="16" style="61" customWidth="1"/>
    <col min="19" max="19" width="18.140625" style="61" customWidth="1"/>
    <col min="20" max="20" width="18.7109375" style="61" customWidth="1"/>
    <col min="21" max="21" width="16.140625" style="61" customWidth="1"/>
    <col min="22" max="22" width="21.28515625" style="61" customWidth="1"/>
    <col min="23" max="23" width="34.7109375" style="61" customWidth="1"/>
    <col min="24" max="25" width="19.85546875" style="61" customWidth="1"/>
    <col min="26" max="26" width="15.140625" style="61" customWidth="1"/>
    <col min="27" max="27" width="12.42578125" style="61" customWidth="1"/>
    <col min="28" max="28" width="13.42578125" style="61" customWidth="1"/>
    <col min="29" max="29" width="18.28515625" style="61" customWidth="1"/>
    <col min="30" max="30" width="19.85546875" style="61" customWidth="1"/>
    <col min="31" max="31" width="1.7109375" style="61" customWidth="1"/>
    <col min="32" max="16384" width="11.42578125" style="61"/>
  </cols>
  <sheetData>
    <row r="1" spans="2:32" ht="15" thickBot="1"/>
    <row r="2" spans="2:32" ht="41.25" customHeight="1" outlineLevel="1">
      <c r="B2" s="72"/>
      <c r="C2" s="133" t="s">
        <v>130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81"/>
    </row>
    <row r="3" spans="2:32" ht="8.25" customHeight="1" outlineLevel="1" thickBot="1">
      <c r="B3" s="73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6"/>
    </row>
    <row r="4" spans="2:32" ht="9.75" customHeight="1" outlineLevel="1">
      <c r="B4" s="73"/>
      <c r="C4" s="96"/>
      <c r="D4" s="88"/>
      <c r="E4" s="88"/>
      <c r="F4" s="88"/>
      <c r="G4" s="88"/>
      <c r="H4" s="88"/>
      <c r="I4" s="88"/>
      <c r="J4" s="88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5"/>
      <c r="AE4" s="76"/>
    </row>
    <row r="5" spans="2:32" ht="24.75" customHeight="1" outlineLevel="1">
      <c r="B5" s="73"/>
      <c r="C5" s="97"/>
      <c r="D5" s="70" t="s">
        <v>101</v>
      </c>
      <c r="E5" s="139"/>
      <c r="F5" s="139"/>
      <c r="G5" s="139"/>
      <c r="H5" s="139"/>
      <c r="I5" s="94"/>
      <c r="J5" s="70"/>
      <c r="P5" s="80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74"/>
      <c r="AE5" s="76"/>
    </row>
    <row r="6" spans="2:32" ht="9.75" customHeight="1" outlineLevel="1">
      <c r="B6" s="73"/>
      <c r="C6" s="97"/>
      <c r="D6" s="70"/>
      <c r="E6" s="69"/>
      <c r="F6" s="69"/>
      <c r="G6" s="69"/>
      <c r="H6" s="69"/>
      <c r="I6" s="69"/>
      <c r="J6" s="70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74"/>
      <c r="AE6" s="76"/>
    </row>
    <row r="7" spans="2:32" ht="24.75" customHeight="1" outlineLevel="1">
      <c r="B7" s="73"/>
      <c r="C7" s="97"/>
      <c r="D7" s="70" t="s">
        <v>102</v>
      </c>
      <c r="E7" s="139"/>
      <c r="F7" s="139"/>
      <c r="G7" s="139"/>
      <c r="H7" s="139"/>
      <c r="I7" s="94"/>
      <c r="J7" s="70"/>
      <c r="P7" s="80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74"/>
      <c r="AE7" s="76"/>
    </row>
    <row r="8" spans="2:32" ht="9.75" customHeight="1" outlineLevel="1">
      <c r="B8" s="73"/>
      <c r="C8" s="97"/>
      <c r="D8" s="70"/>
      <c r="E8" s="69"/>
      <c r="F8" s="69"/>
      <c r="G8" s="69"/>
      <c r="H8" s="69"/>
      <c r="I8" s="95"/>
      <c r="J8" s="70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4"/>
      <c r="AE8" s="76"/>
    </row>
    <row r="9" spans="2:32" ht="24.75" customHeight="1" outlineLevel="1">
      <c r="B9" s="73"/>
      <c r="C9" s="97"/>
      <c r="D9" s="70" t="s">
        <v>105</v>
      </c>
      <c r="E9" s="139"/>
      <c r="F9" s="139"/>
      <c r="G9" s="139"/>
      <c r="H9" s="139"/>
      <c r="I9" s="94"/>
      <c r="J9" s="70"/>
      <c r="P9" s="80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74"/>
      <c r="AE9" s="76"/>
    </row>
    <row r="10" spans="2:32" ht="9.75" customHeight="1" outlineLevel="1">
      <c r="B10" s="73"/>
      <c r="C10" s="97"/>
      <c r="D10" s="70"/>
      <c r="E10" s="69"/>
      <c r="F10" s="69"/>
      <c r="G10" s="69"/>
      <c r="H10" s="69"/>
      <c r="I10" s="95"/>
      <c r="J10" s="70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4"/>
      <c r="AE10" s="76"/>
    </row>
    <row r="11" spans="2:32" ht="24.75" customHeight="1" outlineLevel="1">
      <c r="B11" s="73"/>
      <c r="C11" s="97"/>
      <c r="D11" s="70" t="s">
        <v>103</v>
      </c>
      <c r="E11" s="139"/>
      <c r="F11" s="139"/>
      <c r="G11" s="139"/>
      <c r="H11" s="139"/>
      <c r="I11" s="70" t="s">
        <v>104</v>
      </c>
      <c r="J11" s="84"/>
      <c r="K11" s="84"/>
      <c r="L11" s="84"/>
      <c r="M11" s="84"/>
      <c r="N11" s="84"/>
      <c r="O11" s="84"/>
      <c r="P11" s="84"/>
      <c r="Q11" s="84"/>
      <c r="R11" s="84"/>
      <c r="S11" s="70" t="s">
        <v>119</v>
      </c>
      <c r="T11" s="70"/>
      <c r="U11" s="139"/>
      <c r="V11" s="139"/>
      <c r="W11" s="139"/>
      <c r="X11" s="139"/>
      <c r="Y11" s="139"/>
      <c r="Z11" s="139"/>
      <c r="AA11" s="139"/>
      <c r="AB11" s="139"/>
      <c r="AC11" s="139"/>
      <c r="AD11" s="86"/>
      <c r="AE11" s="74"/>
      <c r="AF11" s="69"/>
    </row>
    <row r="12" spans="2:32" ht="9.75" customHeight="1" outlineLevel="1">
      <c r="B12" s="73"/>
      <c r="C12" s="97"/>
      <c r="D12" s="7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V12" s="69"/>
      <c r="W12" s="69"/>
      <c r="X12" s="69"/>
      <c r="AD12" s="76"/>
      <c r="AE12" s="76"/>
    </row>
    <row r="13" spans="2:32" ht="24.75" customHeight="1" outlineLevel="1">
      <c r="B13" s="73"/>
      <c r="C13" s="97"/>
      <c r="D13" s="71" t="s">
        <v>120</v>
      </c>
      <c r="E13" s="140"/>
      <c r="F13" s="140"/>
      <c r="G13" s="140"/>
      <c r="H13" s="140"/>
      <c r="I13" s="71" t="s">
        <v>121</v>
      </c>
      <c r="J13" s="84"/>
      <c r="K13" s="84"/>
      <c r="L13" s="84"/>
      <c r="M13" s="84"/>
      <c r="N13" s="84"/>
      <c r="O13" s="84"/>
      <c r="P13" s="84"/>
      <c r="Q13" s="84"/>
      <c r="R13" s="84"/>
      <c r="S13" s="71" t="s">
        <v>122</v>
      </c>
      <c r="T13" s="71"/>
      <c r="U13" s="139"/>
      <c r="V13" s="139"/>
      <c r="W13" s="139"/>
      <c r="X13" s="139"/>
      <c r="Y13" s="139"/>
      <c r="Z13" s="139"/>
      <c r="AA13" s="139"/>
      <c r="AB13" s="139"/>
      <c r="AC13" s="139"/>
      <c r="AD13" s="86"/>
      <c r="AE13" s="76"/>
    </row>
    <row r="14" spans="2:32" ht="9.75" customHeight="1" outlineLevel="1" thickBot="1">
      <c r="B14" s="73"/>
      <c r="C14" s="98"/>
      <c r="D14" s="89"/>
      <c r="E14" s="89"/>
      <c r="F14" s="89"/>
      <c r="G14" s="89"/>
      <c r="H14" s="89"/>
      <c r="I14" s="89"/>
      <c r="J14" s="89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7"/>
      <c r="AE14" s="76"/>
    </row>
    <row r="15" spans="2:32" ht="24.75" customHeight="1" outlineLevel="1">
      <c r="B15" s="73"/>
      <c r="C15" s="69"/>
      <c r="D15" s="70"/>
      <c r="E15" s="70"/>
      <c r="F15" s="70"/>
      <c r="G15" s="70"/>
      <c r="H15" s="70"/>
      <c r="I15" s="70"/>
      <c r="J15" s="70"/>
      <c r="K15" s="134"/>
      <c r="L15" s="134"/>
      <c r="M15" s="134"/>
      <c r="N15" s="134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76"/>
    </row>
    <row r="16" spans="2:32" ht="9" customHeight="1" outlineLevel="1">
      <c r="B16" s="73"/>
      <c r="C16" s="75"/>
      <c r="D16" s="75"/>
      <c r="E16" s="75"/>
      <c r="F16" s="75"/>
      <c r="G16" s="75"/>
      <c r="H16" s="75"/>
      <c r="I16" s="75"/>
      <c r="J16" s="75"/>
      <c r="AE16" s="76"/>
    </row>
    <row r="17" spans="2:31" ht="26.25" customHeight="1">
      <c r="B17" s="102"/>
      <c r="C17" s="135" t="s">
        <v>98</v>
      </c>
      <c r="D17" s="136"/>
      <c r="E17" s="136"/>
      <c r="F17" s="136"/>
      <c r="G17" s="136"/>
      <c r="H17" s="136" t="s">
        <v>148</v>
      </c>
      <c r="I17" s="136"/>
      <c r="J17" s="136"/>
      <c r="K17" s="136"/>
      <c r="L17" s="136"/>
      <c r="M17" s="136"/>
      <c r="N17" s="137"/>
      <c r="O17" s="141" t="s">
        <v>2</v>
      </c>
      <c r="P17" s="141"/>
      <c r="Q17" s="141"/>
      <c r="R17" s="141"/>
      <c r="S17" s="141"/>
      <c r="T17" s="141"/>
      <c r="U17" s="141"/>
      <c r="V17" s="141"/>
      <c r="W17" s="141"/>
      <c r="X17" s="141"/>
      <c r="Y17" s="141" t="s">
        <v>118</v>
      </c>
      <c r="Z17" s="141"/>
      <c r="AA17" s="141"/>
      <c r="AB17" s="141"/>
      <c r="AC17" s="138" t="s">
        <v>125</v>
      </c>
      <c r="AD17" s="138"/>
      <c r="AE17" s="76"/>
    </row>
    <row r="18" spans="2:31" ht="42.75">
      <c r="B18" s="73"/>
      <c r="C18" s="67" t="s">
        <v>39</v>
      </c>
      <c r="D18" s="67" t="s">
        <v>137</v>
      </c>
      <c r="E18" s="67" t="s">
        <v>149</v>
      </c>
      <c r="F18" s="67" t="s">
        <v>123</v>
      </c>
      <c r="G18" s="67" t="s">
        <v>124</v>
      </c>
      <c r="H18" s="67" t="s">
        <v>150</v>
      </c>
      <c r="I18" s="67" t="s">
        <v>151</v>
      </c>
      <c r="J18" s="67" t="s">
        <v>131</v>
      </c>
      <c r="K18" s="67" t="s">
        <v>18</v>
      </c>
      <c r="L18" s="67" t="s">
        <v>40</v>
      </c>
      <c r="M18" s="67" t="s">
        <v>96</v>
      </c>
      <c r="N18" s="67" t="s">
        <v>127</v>
      </c>
      <c r="O18" s="67" t="s">
        <v>46</v>
      </c>
      <c r="P18" s="67" t="s">
        <v>41</v>
      </c>
      <c r="Q18" s="67" t="s">
        <v>20</v>
      </c>
      <c r="R18" s="67" t="s">
        <v>57</v>
      </c>
      <c r="S18" s="67" t="s">
        <v>38</v>
      </c>
      <c r="T18" s="67" t="s">
        <v>42</v>
      </c>
      <c r="U18" s="67" t="s">
        <v>47</v>
      </c>
      <c r="V18" s="67" t="s">
        <v>0</v>
      </c>
      <c r="W18" s="67" t="s">
        <v>19</v>
      </c>
      <c r="X18" s="67" t="s">
        <v>1</v>
      </c>
      <c r="Y18" s="67" t="s">
        <v>18</v>
      </c>
      <c r="Z18" s="67" t="s">
        <v>40</v>
      </c>
      <c r="AA18" s="67" t="s">
        <v>96</v>
      </c>
      <c r="AB18" s="68" t="s">
        <v>128</v>
      </c>
      <c r="AC18" s="67" t="s">
        <v>126</v>
      </c>
      <c r="AD18" s="67" t="s">
        <v>129</v>
      </c>
      <c r="AE18" s="76"/>
    </row>
    <row r="19" spans="2:31" s="101" customFormat="1" ht="43.5" customHeight="1">
      <c r="B19" s="99"/>
      <c r="C19" s="103" t="s">
        <v>65</v>
      </c>
      <c r="D19" s="90" t="s">
        <v>138</v>
      </c>
      <c r="E19" s="93" t="s">
        <v>140</v>
      </c>
      <c r="F19" s="62" t="s">
        <v>139</v>
      </c>
      <c r="G19" s="90" t="s">
        <v>99</v>
      </c>
      <c r="H19" s="91">
        <v>500000000</v>
      </c>
      <c r="I19" s="91">
        <v>200000000</v>
      </c>
      <c r="J19" s="92">
        <f>+I19/H19</f>
        <v>0.4</v>
      </c>
      <c r="K19" s="63">
        <v>5</v>
      </c>
      <c r="L19" s="127">
        <f>IF(AND('Matriz de auditoria'!J19&gt;0,'Matriz de auditoria'!J19&lt;=15%),Escalas!$B$19,IF(AND('Matriz de auditoria'!J19&gt;15%,'Matriz de auditoria'!J19&lt;=35%),Escalas!$B$18,IF(AND('Matriz de auditoria'!J19&gt;35%,'Matriz de auditoria'!J19&lt;=55%),Escalas!$B$17,IF(AND('Matriz de auditoria'!J19&gt;55%,'Matriz de auditoria'!J19&lt;=75%),Escalas!$B$16,IF(AND('Matriz de auditoria'!J19&gt;75%,'Matriz de auditoria'!J19&lt;=100%),Escalas!$B$15,"No aplica")))))</f>
        <v>3</v>
      </c>
      <c r="M19" s="60">
        <f>+K19*L19</f>
        <v>15</v>
      </c>
      <c r="N19" s="63" t="str">
        <f>+VLOOKUP(M19,'Mapa de riesgos'!$O$3:$P$27,2,0)</f>
        <v>INTOLERABLE</v>
      </c>
      <c r="O19" s="62" t="s">
        <v>154</v>
      </c>
      <c r="P19" s="62" t="s">
        <v>3</v>
      </c>
      <c r="Q19" s="64" t="s">
        <v>43</v>
      </c>
      <c r="R19" s="62" t="s">
        <v>32</v>
      </c>
      <c r="S19" s="62" t="s">
        <v>30</v>
      </c>
      <c r="T19" s="62" t="s">
        <v>44</v>
      </c>
      <c r="U19" s="65" t="s">
        <v>55</v>
      </c>
      <c r="V19" s="65" t="s">
        <v>155</v>
      </c>
      <c r="W19" s="65" t="s">
        <v>156</v>
      </c>
      <c r="X19" s="124">
        <v>44859</v>
      </c>
      <c r="Y19" s="63">
        <v>1</v>
      </c>
      <c r="Z19" s="127">
        <f>IF(AND('Matriz de auditoria'!J19&gt;0,'Matriz de auditoria'!J19&lt;=15%),Escalas!$B$19,IF(AND('Matriz de auditoria'!J19&gt;15%,'Matriz de auditoria'!J19&lt;=35%),Escalas!$B$18,IF(AND('Matriz de auditoria'!J19&gt;35%,'Matriz de auditoria'!J19&lt;=55%),Escalas!$B$17,IF(AND('Matriz de auditoria'!J19&gt;55%,'Matriz de auditoria'!J19&lt;=75%),Escalas!$B$16,IF(AND('Matriz de auditoria'!J19&gt;75%,'Matriz de auditoria'!J19&lt;=100%),Escalas!$B$15,"No aplica")))))</f>
        <v>3</v>
      </c>
      <c r="AA19" s="60">
        <f>+Y19*Z19</f>
        <v>3</v>
      </c>
      <c r="AB19" s="63" t="str">
        <f>+VLOOKUP(AA19,'Mapa de riesgos'!$O$3:$P$27,2,0)</f>
        <v>TOLERABLE</v>
      </c>
      <c r="AC19" s="126">
        <v>44867</v>
      </c>
      <c r="AD19" s="90" t="s">
        <v>167</v>
      </c>
      <c r="AE19" s="100"/>
    </row>
    <row r="20" spans="2:31" s="101" customFormat="1" ht="29.25" customHeight="1">
      <c r="B20" s="99"/>
      <c r="C20" s="103" t="s">
        <v>66</v>
      </c>
      <c r="D20" s="90" t="s">
        <v>138</v>
      </c>
      <c r="E20" s="93" t="s">
        <v>158</v>
      </c>
      <c r="F20" s="93" t="s">
        <v>157</v>
      </c>
      <c r="G20" s="90" t="s">
        <v>97</v>
      </c>
      <c r="H20" s="91">
        <v>500000000</v>
      </c>
      <c r="I20" s="91">
        <v>3500000</v>
      </c>
      <c r="J20" s="92">
        <f t="shared" ref="J20:J23" si="0">+I20/H20</f>
        <v>7.0000000000000001E-3</v>
      </c>
      <c r="K20" s="63">
        <v>3</v>
      </c>
      <c r="L20" s="127">
        <f>IF(AND('Matriz de auditoria'!J20&gt;0,'Matriz de auditoria'!J20&lt;=15%),Escalas!$B$19,IF(AND('Matriz de auditoria'!J20&gt;15%,'Matriz de auditoria'!J20&lt;=35%),Escalas!$B$18,IF(AND('Matriz de auditoria'!J20&gt;35%,'Matriz de auditoria'!J20&lt;=55%),Escalas!$B$17,IF(AND('Matriz de auditoria'!J20&gt;55%,'Matriz de auditoria'!J20&lt;=75%),Escalas!$B$16,IF(AND('Matriz de auditoria'!J20&gt;75%,'Matriz de auditoria'!J20&lt;=100%),Escalas!$B$15,"No aplica")))))</f>
        <v>1</v>
      </c>
      <c r="M20" s="60">
        <f>+K20*L20</f>
        <v>3</v>
      </c>
      <c r="N20" s="63" t="str">
        <f>+VLOOKUP(M20,'Mapa de riesgos'!$O$3:$P$27,2,0)</f>
        <v>TOLERABLE</v>
      </c>
      <c r="O20" s="64" t="s">
        <v>160</v>
      </c>
      <c r="P20" s="62" t="s">
        <v>3</v>
      </c>
      <c r="Q20" s="62" t="s">
        <v>90</v>
      </c>
      <c r="R20" s="62" t="s">
        <v>34</v>
      </c>
      <c r="S20" s="64" t="s">
        <v>30</v>
      </c>
      <c r="T20" s="62" t="s">
        <v>44</v>
      </c>
      <c r="U20" s="65" t="s">
        <v>55</v>
      </c>
      <c r="V20" s="65" t="s">
        <v>155</v>
      </c>
      <c r="W20" s="65" t="s">
        <v>159</v>
      </c>
      <c r="X20" s="124">
        <v>44859</v>
      </c>
      <c r="Y20" s="63">
        <v>3</v>
      </c>
      <c r="Z20" s="127">
        <f>IF(AND('Matriz de auditoria'!J20&gt;0,'Matriz de auditoria'!J20&lt;=15%),Escalas!$B$19,IF(AND('Matriz de auditoria'!J20&gt;15%,'Matriz de auditoria'!J20&lt;=35%),Escalas!$B$18,IF(AND('Matriz de auditoria'!J20&gt;35%,'Matriz de auditoria'!J20&lt;=55%),Escalas!$B$17,IF(AND('Matriz de auditoria'!J20&gt;55%,'Matriz de auditoria'!J20&lt;=75%),Escalas!$B$16,IF(AND('Matriz de auditoria'!J20&gt;75%,'Matriz de auditoria'!J20&lt;=100%),Escalas!$B$15,"No aplica")))))</f>
        <v>1</v>
      </c>
      <c r="AA20" s="60">
        <f t="shared" ref="AA20:AA23" si="1">+Y20*Z20</f>
        <v>3</v>
      </c>
      <c r="AB20" s="63" t="str">
        <f>+VLOOKUP(AA20,'Mapa de riesgos'!$O$3:$P$27,2,0)</f>
        <v>TOLERABLE</v>
      </c>
      <c r="AC20" s="126">
        <v>44867</v>
      </c>
      <c r="AD20" s="90" t="s">
        <v>167</v>
      </c>
      <c r="AE20" s="100"/>
    </row>
    <row r="21" spans="2:31" s="101" customFormat="1" ht="30" customHeight="1">
      <c r="B21" s="99"/>
      <c r="C21" s="103" t="s">
        <v>36</v>
      </c>
      <c r="D21" s="90" t="s">
        <v>142</v>
      </c>
      <c r="E21" s="93" t="s">
        <v>141</v>
      </c>
      <c r="F21" s="93" t="s">
        <v>143</v>
      </c>
      <c r="G21" s="90" t="s">
        <v>97</v>
      </c>
      <c r="H21" s="91">
        <v>150000000</v>
      </c>
      <c r="I21" s="91">
        <v>50000000</v>
      </c>
      <c r="J21" s="92">
        <f t="shared" si="0"/>
        <v>0.33333333333333331</v>
      </c>
      <c r="K21" s="63">
        <v>5</v>
      </c>
      <c r="L21" s="127">
        <f>IF(AND('Matriz de auditoria'!J21&gt;0,'Matriz de auditoria'!J21&lt;=15%),Escalas!$B$19,IF(AND('Matriz de auditoria'!J21&gt;15%,'Matriz de auditoria'!J21&lt;=35%),Escalas!$B$18,IF(AND('Matriz de auditoria'!J21&gt;35%,'Matriz de auditoria'!J21&lt;=55%),Escalas!$B$17,IF(AND('Matriz de auditoria'!J21&gt;55%,'Matriz de auditoria'!J21&lt;=75%),Escalas!$B$16,IF(AND('Matriz de auditoria'!J21&gt;75%,'Matriz de auditoria'!J21&lt;=100%),Escalas!$B$15,"No aplica")))))</f>
        <v>2</v>
      </c>
      <c r="M21" s="60">
        <f t="shared" ref="M21:M23" si="2">+K21*L21</f>
        <v>10</v>
      </c>
      <c r="N21" s="63" t="str">
        <f>+VLOOKUP(M21,'Mapa de riesgos'!$O$3:$P$27,2,0)</f>
        <v>MEDIO</v>
      </c>
      <c r="O21" s="62" t="s">
        <v>161</v>
      </c>
      <c r="P21" s="62" t="s">
        <v>3</v>
      </c>
      <c r="Q21" s="62" t="s">
        <v>90</v>
      </c>
      <c r="R21" s="62" t="s">
        <v>35</v>
      </c>
      <c r="S21" s="64" t="s">
        <v>30</v>
      </c>
      <c r="T21" s="62" t="s">
        <v>44</v>
      </c>
      <c r="U21" s="65" t="s">
        <v>55</v>
      </c>
      <c r="V21" s="65" t="s">
        <v>155</v>
      </c>
      <c r="W21" s="65" t="s">
        <v>162</v>
      </c>
      <c r="X21" s="124">
        <v>44859</v>
      </c>
      <c r="Y21" s="63">
        <v>2</v>
      </c>
      <c r="Z21" s="127">
        <f>IF(AND('Matriz de auditoria'!J21&gt;0,'Matriz de auditoria'!J21&lt;=15%),Escalas!$B$19,IF(AND('Matriz de auditoria'!J21&gt;15%,'Matriz de auditoria'!J21&lt;=35%),Escalas!$B$18,IF(AND('Matriz de auditoria'!J21&gt;35%,'Matriz de auditoria'!J21&lt;=55%),Escalas!$B$17,IF(AND('Matriz de auditoria'!J21&gt;55%,'Matriz de auditoria'!J21&lt;=75%),Escalas!$B$16,IF(AND('Matriz de auditoria'!J21&gt;75%,'Matriz de auditoria'!J21&lt;=100%),Escalas!$B$15,"No aplica")))))</f>
        <v>2</v>
      </c>
      <c r="AA21" s="60">
        <f t="shared" si="1"/>
        <v>4</v>
      </c>
      <c r="AB21" s="63" t="str">
        <f>+VLOOKUP(AA21,'Mapa de riesgos'!$O$3:$P$27,2,0)</f>
        <v>TOLERABLE</v>
      </c>
      <c r="AC21" s="126">
        <v>44867</v>
      </c>
      <c r="AD21" s="90" t="s">
        <v>167</v>
      </c>
      <c r="AE21" s="100"/>
    </row>
    <row r="22" spans="2:31" s="101" customFormat="1" ht="30" customHeight="1">
      <c r="B22" s="99"/>
      <c r="C22" s="103" t="s">
        <v>108</v>
      </c>
      <c r="D22" s="90" t="s">
        <v>142</v>
      </c>
      <c r="E22" s="93" t="s">
        <v>144</v>
      </c>
      <c r="F22" s="93" t="s">
        <v>145</v>
      </c>
      <c r="G22" s="90" t="s">
        <v>100</v>
      </c>
      <c r="H22" s="91">
        <v>150000000</v>
      </c>
      <c r="I22" s="91">
        <v>4500000</v>
      </c>
      <c r="J22" s="92">
        <f>+I22/H22</f>
        <v>0.03</v>
      </c>
      <c r="K22" s="63">
        <v>2</v>
      </c>
      <c r="L22" s="127">
        <f>IF(AND('Matriz de auditoria'!J22&gt;0,'Matriz de auditoria'!J22&lt;=15%),Escalas!$B$19,IF(AND('Matriz de auditoria'!J22&gt;15%,'Matriz de auditoria'!J22&lt;=35%),Escalas!$B$18,IF(AND('Matriz de auditoria'!J22&gt;35%,'Matriz de auditoria'!J22&lt;=55%),Escalas!$B$17,IF(AND('Matriz de auditoria'!J22&gt;55%,'Matriz de auditoria'!J22&lt;=75%),Escalas!$B$16,IF(AND('Matriz de auditoria'!J22&gt;75%,'Matriz de auditoria'!J22&lt;=100%),Escalas!$B$15,"No aplica")))))</f>
        <v>1</v>
      </c>
      <c r="M22" s="60">
        <f t="shared" si="2"/>
        <v>2</v>
      </c>
      <c r="N22" s="63" t="str">
        <f>+VLOOKUP(M22,'Mapa de riesgos'!$O$3:$P$27,2,0)</f>
        <v>TOLERABLE</v>
      </c>
      <c r="O22" s="62" t="s">
        <v>163</v>
      </c>
      <c r="P22" s="62" t="s">
        <v>3</v>
      </c>
      <c r="Q22" s="64" t="s">
        <v>43</v>
      </c>
      <c r="R22" s="62" t="s">
        <v>32</v>
      </c>
      <c r="S22" s="62" t="s">
        <v>30</v>
      </c>
      <c r="T22" s="62" t="s">
        <v>44</v>
      </c>
      <c r="U22" s="65" t="s">
        <v>55</v>
      </c>
      <c r="V22" s="65" t="s">
        <v>155</v>
      </c>
      <c r="W22" s="65" t="s">
        <v>164</v>
      </c>
      <c r="X22" s="124">
        <v>44859</v>
      </c>
      <c r="Y22" s="63">
        <v>1</v>
      </c>
      <c r="Z22" s="127">
        <f>IF(AND('Matriz de auditoria'!J22&gt;0,'Matriz de auditoria'!J22&lt;=15%),Escalas!$B$19,IF(AND('Matriz de auditoria'!J22&gt;15%,'Matriz de auditoria'!J22&lt;=35%),Escalas!$B$18,IF(AND('Matriz de auditoria'!J22&gt;35%,'Matriz de auditoria'!J22&lt;=55%),Escalas!$B$17,IF(AND('Matriz de auditoria'!J22&gt;55%,'Matriz de auditoria'!J22&lt;=75%),Escalas!$B$16,IF(AND('Matriz de auditoria'!J22&gt;75%,'Matriz de auditoria'!J22&lt;=100%),Escalas!$B$15,"No aplica")))))</f>
        <v>1</v>
      </c>
      <c r="AA22" s="60">
        <f t="shared" si="1"/>
        <v>1</v>
      </c>
      <c r="AB22" s="63" t="str">
        <f>+VLOOKUP(AA22,'Mapa de riesgos'!$O$3:$P$27,2,0)</f>
        <v>TOLERABLE</v>
      </c>
      <c r="AC22" s="126">
        <v>44867</v>
      </c>
      <c r="AD22" s="90" t="s">
        <v>167</v>
      </c>
      <c r="AE22" s="100"/>
    </row>
    <row r="23" spans="2:31" s="101" customFormat="1" ht="30" customHeight="1">
      <c r="B23" s="99"/>
      <c r="C23" s="103" t="s">
        <v>109</v>
      </c>
      <c r="D23" s="90" t="s">
        <v>142</v>
      </c>
      <c r="E23" s="93" t="s">
        <v>146</v>
      </c>
      <c r="F23" s="93" t="s">
        <v>147</v>
      </c>
      <c r="G23" s="90" t="s">
        <v>100</v>
      </c>
      <c r="H23" s="91">
        <v>150000000</v>
      </c>
      <c r="I23" s="91">
        <v>18000000</v>
      </c>
      <c r="J23" s="92">
        <f t="shared" si="0"/>
        <v>0.12</v>
      </c>
      <c r="K23" s="63">
        <v>5</v>
      </c>
      <c r="L23" s="127">
        <f>IF(AND('Matriz de auditoria'!J23&gt;0,'Matriz de auditoria'!J23&lt;=15%),Escalas!$B$19,IF(AND('Matriz de auditoria'!J23&gt;15%,'Matriz de auditoria'!J23&lt;=35%),Escalas!$B$18,IF(AND('Matriz de auditoria'!J23&gt;35%,'Matriz de auditoria'!J23&lt;=55%),Escalas!$B$17,IF(AND('Matriz de auditoria'!J23&gt;55%,'Matriz de auditoria'!J23&lt;=75%),Escalas!$B$16,IF(AND('Matriz de auditoria'!J23&gt;75%,'Matriz de auditoria'!J23&lt;=100%),Escalas!$B$15,"No aplica")))))</f>
        <v>1</v>
      </c>
      <c r="M23" s="60">
        <f t="shared" si="2"/>
        <v>5</v>
      </c>
      <c r="N23" s="63" t="str">
        <f>+VLOOKUP(M23,'Mapa de riesgos'!$O$3:$P$27,2,0)</f>
        <v>MEDIO</v>
      </c>
      <c r="O23" s="62" t="s">
        <v>165</v>
      </c>
      <c r="P23" s="62" t="s">
        <v>3</v>
      </c>
      <c r="Q23" s="62" t="s">
        <v>90</v>
      </c>
      <c r="R23" s="62" t="s">
        <v>32</v>
      </c>
      <c r="S23" s="62" t="s">
        <v>30</v>
      </c>
      <c r="T23" s="62" t="s">
        <v>44</v>
      </c>
      <c r="U23" s="65" t="s">
        <v>55</v>
      </c>
      <c r="V23" s="65" t="s">
        <v>155</v>
      </c>
      <c r="W23" s="65" t="s">
        <v>166</v>
      </c>
      <c r="X23" s="124">
        <v>44859</v>
      </c>
      <c r="Y23" s="63">
        <v>4</v>
      </c>
      <c r="Z23" s="127">
        <f>IF(AND('Matriz de auditoria'!J23&gt;0,'Matriz de auditoria'!J23&lt;=15%),Escalas!$B$19,IF(AND('Matriz de auditoria'!J23&gt;15%,'Matriz de auditoria'!J23&lt;=35%),Escalas!$B$18,IF(AND('Matriz de auditoria'!J23&gt;35%,'Matriz de auditoria'!J23&lt;=55%),Escalas!$B$17,IF(AND('Matriz de auditoria'!J23&gt;55%,'Matriz de auditoria'!J23&lt;=75%),Escalas!$B$16,IF(AND('Matriz de auditoria'!J23&gt;75%,'Matriz de auditoria'!J23&lt;=100%),Escalas!$B$15,"No aplica")))))</f>
        <v>1</v>
      </c>
      <c r="AA23" s="60">
        <f t="shared" si="1"/>
        <v>4</v>
      </c>
      <c r="AB23" s="63" t="str">
        <f>+VLOOKUP(AA23,'Mapa de riesgos'!$O$3:$P$27,2,0)</f>
        <v>TOLERABLE</v>
      </c>
      <c r="AC23" s="126">
        <v>44867</v>
      </c>
      <c r="AD23" s="90" t="s">
        <v>167</v>
      </c>
      <c r="AE23" s="100"/>
    </row>
    <row r="24" spans="2:31" ht="30" customHeight="1">
      <c r="B24" s="73"/>
      <c r="C24" s="103" t="s">
        <v>110</v>
      </c>
      <c r="D24" s="90"/>
      <c r="E24" s="90"/>
      <c r="F24" s="62"/>
      <c r="G24" s="90"/>
      <c r="H24" s="90"/>
      <c r="I24" s="90"/>
      <c r="J24" s="92"/>
      <c r="K24" s="63"/>
      <c r="L24" s="127"/>
      <c r="M24" s="60"/>
      <c r="N24" s="63"/>
      <c r="O24" s="62"/>
      <c r="P24" s="62"/>
      <c r="Q24" s="62"/>
      <c r="R24" s="62"/>
      <c r="S24" s="64"/>
      <c r="T24" s="62"/>
      <c r="U24" s="65"/>
      <c r="V24" s="65"/>
      <c r="W24" s="65"/>
      <c r="X24" s="125"/>
      <c r="Y24" s="63"/>
      <c r="Z24" s="127"/>
      <c r="AA24" s="60"/>
      <c r="AB24" s="63"/>
      <c r="AC24" s="63"/>
      <c r="AD24" s="66"/>
      <c r="AE24" s="76"/>
    </row>
    <row r="25" spans="2:31" ht="30" customHeight="1">
      <c r="B25" s="73"/>
      <c r="C25" s="103" t="s">
        <v>111</v>
      </c>
      <c r="D25" s="90"/>
      <c r="E25" s="90"/>
      <c r="F25" s="62"/>
      <c r="G25" s="90"/>
      <c r="H25" s="90"/>
      <c r="I25" s="90"/>
      <c r="J25" s="92"/>
      <c r="K25" s="63"/>
      <c r="L25" s="127"/>
      <c r="M25" s="60"/>
      <c r="N25" s="63"/>
      <c r="O25" s="62"/>
      <c r="P25" s="62"/>
      <c r="Q25" s="62"/>
      <c r="R25" s="62"/>
      <c r="S25" s="64"/>
      <c r="T25" s="62"/>
      <c r="U25" s="65"/>
      <c r="V25" s="65"/>
      <c r="W25" s="65"/>
      <c r="X25" s="125"/>
      <c r="Y25" s="63"/>
      <c r="Z25" s="127"/>
      <c r="AA25" s="60"/>
      <c r="AB25" s="63"/>
      <c r="AC25" s="63"/>
      <c r="AD25" s="66"/>
      <c r="AE25" s="76"/>
    </row>
    <row r="26" spans="2:31" ht="30" customHeight="1">
      <c r="B26" s="73"/>
      <c r="C26" s="103" t="s">
        <v>112</v>
      </c>
      <c r="D26" s="90"/>
      <c r="E26" s="90"/>
      <c r="F26" s="62"/>
      <c r="G26" s="90"/>
      <c r="H26" s="90"/>
      <c r="I26" s="90"/>
      <c r="J26" s="92"/>
      <c r="K26" s="63"/>
      <c r="L26" s="127"/>
      <c r="M26" s="60"/>
      <c r="N26" s="63"/>
      <c r="O26" s="62"/>
      <c r="P26" s="62"/>
      <c r="Q26" s="62"/>
      <c r="R26" s="62"/>
      <c r="S26" s="64"/>
      <c r="T26" s="62"/>
      <c r="U26" s="65"/>
      <c r="V26" s="65"/>
      <c r="W26" s="65"/>
      <c r="X26" s="125"/>
      <c r="Y26" s="63"/>
      <c r="Z26" s="127"/>
      <c r="AA26" s="60"/>
      <c r="AB26" s="63"/>
      <c r="AC26" s="63"/>
      <c r="AD26" s="66"/>
      <c r="AE26" s="76"/>
    </row>
    <row r="27" spans="2:31" ht="30" customHeight="1">
      <c r="B27" s="73"/>
      <c r="C27" s="103" t="s">
        <v>113</v>
      </c>
      <c r="D27" s="90"/>
      <c r="E27" s="90"/>
      <c r="F27" s="90"/>
      <c r="G27" s="90"/>
      <c r="H27" s="90"/>
      <c r="I27" s="90"/>
      <c r="J27" s="92"/>
      <c r="K27" s="63"/>
      <c r="L27" s="127"/>
      <c r="M27" s="60"/>
      <c r="N27" s="63"/>
      <c r="O27" s="62"/>
      <c r="P27" s="62"/>
      <c r="Q27" s="62"/>
      <c r="R27" s="62"/>
      <c r="S27" s="64"/>
      <c r="T27" s="62"/>
      <c r="U27" s="65"/>
      <c r="V27" s="65"/>
      <c r="W27" s="65"/>
      <c r="X27" s="125"/>
      <c r="Y27" s="63"/>
      <c r="Z27" s="127"/>
      <c r="AA27" s="60"/>
      <c r="AB27" s="63"/>
      <c r="AC27" s="63"/>
      <c r="AD27" s="66"/>
      <c r="AE27" s="76"/>
    </row>
    <row r="28" spans="2:31" ht="30" customHeight="1">
      <c r="B28" s="73"/>
      <c r="C28" s="103" t="s">
        <v>114</v>
      </c>
      <c r="D28" s="90"/>
      <c r="E28" s="90"/>
      <c r="F28" s="90"/>
      <c r="G28" s="90"/>
      <c r="H28" s="90"/>
      <c r="I28" s="90"/>
      <c r="J28" s="92"/>
      <c r="K28" s="63"/>
      <c r="L28" s="127"/>
      <c r="M28" s="60"/>
      <c r="N28" s="63"/>
      <c r="O28" s="62"/>
      <c r="P28" s="62"/>
      <c r="Q28" s="62"/>
      <c r="R28" s="62"/>
      <c r="S28" s="64"/>
      <c r="T28" s="62"/>
      <c r="U28" s="65"/>
      <c r="V28" s="65"/>
      <c r="W28" s="65"/>
      <c r="X28" s="65"/>
      <c r="Y28" s="63"/>
      <c r="Z28" s="127"/>
      <c r="AA28" s="60"/>
      <c r="AB28" s="63"/>
      <c r="AC28" s="63"/>
      <c r="AD28" s="66"/>
      <c r="AE28" s="76"/>
    </row>
    <row r="29" spans="2:31" ht="30" customHeight="1">
      <c r="B29" s="73"/>
      <c r="C29" s="103" t="s">
        <v>115</v>
      </c>
      <c r="D29" s="90"/>
      <c r="E29" s="90"/>
      <c r="F29" s="90"/>
      <c r="G29" s="90"/>
      <c r="H29" s="90"/>
      <c r="I29" s="90"/>
      <c r="J29" s="92"/>
      <c r="K29" s="63"/>
      <c r="L29" s="127"/>
      <c r="M29" s="60"/>
      <c r="N29" s="63"/>
      <c r="O29" s="62"/>
      <c r="P29" s="62"/>
      <c r="Q29" s="62"/>
      <c r="R29" s="62"/>
      <c r="S29" s="64"/>
      <c r="T29" s="62"/>
      <c r="U29" s="65"/>
      <c r="V29" s="65"/>
      <c r="W29" s="65"/>
      <c r="X29" s="65"/>
      <c r="Y29" s="63"/>
      <c r="Z29" s="127"/>
      <c r="AA29" s="60"/>
      <c r="AB29" s="63"/>
      <c r="AC29" s="63"/>
      <c r="AD29" s="66"/>
      <c r="AE29" s="76"/>
    </row>
    <row r="30" spans="2:31" ht="30" customHeight="1">
      <c r="B30" s="73"/>
      <c r="C30" s="103" t="s">
        <v>116</v>
      </c>
      <c r="D30" s="90"/>
      <c r="E30" s="90"/>
      <c r="F30" s="90"/>
      <c r="G30" s="90"/>
      <c r="H30" s="90"/>
      <c r="I30" s="90"/>
      <c r="J30" s="92"/>
      <c r="K30" s="63"/>
      <c r="L30" s="127"/>
      <c r="M30" s="60"/>
      <c r="N30" s="63"/>
      <c r="O30" s="62"/>
      <c r="P30" s="62"/>
      <c r="Q30" s="62"/>
      <c r="R30" s="62"/>
      <c r="S30" s="64"/>
      <c r="T30" s="62"/>
      <c r="U30" s="65"/>
      <c r="V30" s="65"/>
      <c r="W30" s="65"/>
      <c r="X30" s="65"/>
      <c r="Y30" s="63"/>
      <c r="Z30" s="127"/>
      <c r="AA30" s="60"/>
      <c r="AB30" s="63"/>
      <c r="AC30" s="63"/>
      <c r="AD30" s="66"/>
      <c r="AE30" s="76"/>
    </row>
    <row r="31" spans="2:31" ht="30" customHeight="1">
      <c r="B31" s="73"/>
      <c r="C31" s="103" t="s">
        <v>117</v>
      </c>
      <c r="D31" s="90"/>
      <c r="E31" s="90"/>
      <c r="F31" s="90"/>
      <c r="G31" s="90"/>
      <c r="H31" s="90"/>
      <c r="I31" s="90"/>
      <c r="J31" s="92"/>
      <c r="K31" s="63"/>
      <c r="L31" s="127"/>
      <c r="M31" s="60"/>
      <c r="N31" s="63"/>
      <c r="O31" s="62"/>
      <c r="P31" s="62"/>
      <c r="Q31" s="62"/>
      <c r="R31" s="62"/>
      <c r="S31" s="64"/>
      <c r="T31" s="62"/>
      <c r="U31" s="65"/>
      <c r="V31" s="65"/>
      <c r="W31" s="65"/>
      <c r="X31" s="65"/>
      <c r="Y31" s="63"/>
      <c r="Z31" s="127"/>
      <c r="AA31" s="60"/>
      <c r="AB31" s="63"/>
      <c r="AC31" s="63"/>
      <c r="AD31" s="66"/>
      <c r="AE31" s="76"/>
    </row>
    <row r="32" spans="2:31" ht="15" thickBot="1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</row>
  </sheetData>
  <sheetProtection insertRows="0"/>
  <protectedRanges>
    <protectedRange sqref="V18:X18 AC18 AE32:XFD1048576 AD18:XFD31" name="Rango5"/>
    <protectedRange sqref="U18 V32:Y1048576 U19:X31" name="Rango4"/>
    <protectedRange sqref="P32:U1048576 O18:T31" name="Rango3"/>
    <protectedRange sqref="G18:G26 D24:E26 D32:M1048576 D27:G31 C18:C1048576 F24:F25 D18:F23 H18:L31 Y18:Z31" name="Rango2"/>
    <protectedRange sqref="F26" name="Rango2_1"/>
  </protectedRanges>
  <dataConsolidate/>
  <mergeCells count="14">
    <mergeCell ref="C2:AD2"/>
    <mergeCell ref="K15:N15"/>
    <mergeCell ref="C17:G17"/>
    <mergeCell ref="H17:N17"/>
    <mergeCell ref="AC17:AD17"/>
    <mergeCell ref="U13:AC13"/>
    <mergeCell ref="U11:AC11"/>
    <mergeCell ref="E13:H13"/>
    <mergeCell ref="E11:H11"/>
    <mergeCell ref="O17:X17"/>
    <mergeCell ref="Y17:AB17"/>
    <mergeCell ref="E9:H9"/>
    <mergeCell ref="E7:H7"/>
    <mergeCell ref="E5:H5"/>
  </mergeCells>
  <phoneticPr fontId="15" type="noConversion"/>
  <conditionalFormatting sqref="N19:N31">
    <cfRule type="cellIs" dxfId="17" priority="64" operator="equal">
      <formula>"TOLERABLE"</formula>
    </cfRule>
  </conditionalFormatting>
  <conditionalFormatting sqref="N19:N31">
    <cfRule type="cellIs" dxfId="16" priority="62" operator="equal">
      <formula>"INTOLERABLE"</formula>
    </cfRule>
    <cfRule type="cellIs" dxfId="15" priority="63" operator="equal">
      <formula>"MEDIO"</formula>
    </cfRule>
  </conditionalFormatting>
  <conditionalFormatting sqref="AB19:AC19 AC19:AC23">
    <cfRule type="cellIs" dxfId="14" priority="15" operator="equal">
      <formula>"TOLERABLE"</formula>
    </cfRule>
  </conditionalFormatting>
  <conditionalFormatting sqref="AB19:AC19 AC19:AC23">
    <cfRule type="cellIs" dxfId="13" priority="13" operator="equal">
      <formula>"INTOLERABLE"</formula>
    </cfRule>
    <cfRule type="cellIs" dxfId="12" priority="14" operator="equal">
      <formula>"MEDIO"</formula>
    </cfRule>
  </conditionalFormatting>
  <conditionalFormatting sqref="AB20:AC31">
    <cfRule type="cellIs" dxfId="11" priority="9" operator="equal">
      <formula>"TOLERABLE"</formula>
    </cfRule>
  </conditionalFormatting>
  <conditionalFormatting sqref="AB20:AC31">
    <cfRule type="cellIs" dxfId="10" priority="7" operator="equal">
      <formula>"INTOLERABLE"</formula>
    </cfRule>
    <cfRule type="cellIs" dxfId="9" priority="8" operator="equal">
      <formula>"MEDIO"</formula>
    </cfRule>
  </conditionalFormatting>
  <conditionalFormatting sqref="M19:M31">
    <cfRule type="cellIs" dxfId="8" priority="6" operator="between">
      <formula>1</formula>
      <formula>4</formula>
    </cfRule>
    <cfRule type="cellIs" dxfId="7" priority="5" operator="between">
      <formula>5</formula>
      <formula>10</formula>
    </cfRule>
    <cfRule type="cellIs" dxfId="6" priority="4" operator="between">
      <formula>11</formula>
      <formula>25</formula>
    </cfRule>
  </conditionalFormatting>
  <conditionalFormatting sqref="AA19:AA31">
    <cfRule type="cellIs" dxfId="5" priority="1" operator="between">
      <formula>11</formula>
      <formula>25</formula>
    </cfRule>
    <cfRule type="cellIs" dxfId="4" priority="2" operator="between">
      <formula>5</formula>
      <formula>10</formula>
    </cfRule>
    <cfRule type="cellIs" dxfId="3" priority="3" operator="between">
      <formula>1</formula>
      <formula>4</formula>
    </cfRule>
  </conditionalFormatting>
  <dataValidations count="1">
    <dataValidation type="list" allowBlank="1" showInputMessage="1" showErrorMessage="1" sqref="G19:G31" xr:uid="{C1EF7B01-7085-4E84-B4C0-6EFEE20A6230}">
      <formula1>"INHERENTE, CONTROL, DETECCIÓN"</formula1>
    </dataValidation>
  </dataValidations>
  <pageMargins left="0.7" right="0.7" top="0.75" bottom="0.75" header="0.3" footer="0.3"/>
  <pageSetup orientation="portrait" horizontalDpi="4294967294" verticalDpi="4294967294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600-000007000000}">
          <x14:formula1>
            <xm:f>Escalas!$B$5:$B$9</xm:f>
          </x14:formula1>
          <xm:sqref>K19:K31 Y19:Y31</xm:sqref>
        </x14:dataValidation>
        <x14:dataValidation type="list" allowBlank="1" showInputMessage="1" showErrorMessage="1" xr:uid="{00000000-0002-0000-0600-000001000000}">
          <x14:formula1>
            <xm:f>DATOS!$B$19:$B$20</xm:f>
          </x14:formula1>
          <xm:sqref>S19:S23</xm:sqref>
        </x14:dataValidation>
        <x14:dataValidation type="list" allowBlank="1" showInputMessage="1" showErrorMessage="1" xr:uid="{00000000-0002-0000-0600-000002000000}">
          <x14:formula1>
            <xm:f>DATOS!$B$23:$B$24</xm:f>
          </x14:formula1>
          <xm:sqref>T19:T23</xm:sqref>
        </x14:dataValidation>
        <x14:dataValidation type="list" allowBlank="1" showInputMessage="1" showErrorMessage="1" xr:uid="{00000000-0002-0000-0600-000003000000}">
          <x14:formula1>
            <xm:f>DATOS!$B$14:$B$16</xm:f>
          </x14:formula1>
          <xm:sqref>R19:R23</xm:sqref>
        </x14:dataValidation>
        <x14:dataValidation type="list" allowBlank="1" showInputMessage="1" showErrorMessage="1" xr:uid="{00000000-0002-0000-0600-000004000000}">
          <x14:formula1>
            <xm:f>DATOS!$B$4:$B$6</xm:f>
          </x14:formula1>
          <xm:sqref>P19:P23</xm:sqref>
        </x14:dataValidation>
        <x14:dataValidation type="list" allowBlank="1" showInputMessage="1" showErrorMessage="1" xr:uid="{00000000-0002-0000-0600-000005000000}">
          <x14:formula1>
            <xm:f>DATOS!$B$10:$B$11</xm:f>
          </x14:formula1>
          <xm:sqref>Q19:Q23</xm:sqref>
        </x14:dataValidation>
        <x14:dataValidation type="list" allowBlank="1" showInputMessage="1" showErrorMessage="1" xr:uid="{00000000-0002-0000-0600-000006000000}">
          <x14:formula1>
            <xm:f>DATOS!$E$4:$E$5</xm:f>
          </x14:formula1>
          <xm:sqref>U19:U23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19"/>
  <sheetViews>
    <sheetView showGridLines="0" zoomScale="70" zoomScaleNormal="70" workbookViewId="0">
      <selection activeCell="O39" sqref="O39"/>
    </sheetView>
  </sheetViews>
  <sheetFormatPr baseColWidth="10" defaultColWidth="11.42578125" defaultRowHeight="15"/>
  <cols>
    <col min="1" max="1" width="5.7109375" style="114" customWidth="1"/>
    <col min="2" max="2" width="18.28515625" style="116" bestFit="1" customWidth="1"/>
    <col min="3" max="3" width="20" style="114" bestFit="1" customWidth="1"/>
    <col min="4" max="4" width="28.7109375" style="114" customWidth="1"/>
    <col min="5" max="5" width="63.42578125" style="114" customWidth="1"/>
    <col min="6" max="6" width="43.42578125" style="114" customWidth="1"/>
    <col min="7" max="7" width="8.5703125" style="114" customWidth="1"/>
    <col min="8" max="8" width="20.42578125" style="114" customWidth="1"/>
    <col min="9" max="16384" width="11.42578125" style="114"/>
  </cols>
  <sheetData>
    <row r="1" spans="2:9" ht="15.75">
      <c r="B1" s="112"/>
      <c r="C1" s="113"/>
      <c r="D1" s="113"/>
      <c r="E1" s="113"/>
      <c r="G1" s="115" t="s">
        <v>49</v>
      </c>
    </row>
    <row r="2" spans="2:9" ht="27" customHeight="1">
      <c r="B2" s="142" t="s">
        <v>153</v>
      </c>
      <c r="C2" s="142"/>
      <c r="D2" s="142"/>
      <c r="E2" s="142"/>
      <c r="F2" s="104"/>
    </row>
    <row r="3" spans="2:9" ht="20.25" customHeight="1">
      <c r="B3" s="143" t="s">
        <v>25</v>
      </c>
      <c r="C3" s="143" t="s">
        <v>5</v>
      </c>
      <c r="D3" s="146" t="s">
        <v>152</v>
      </c>
      <c r="E3" s="145" t="s">
        <v>10</v>
      </c>
    </row>
    <row r="4" spans="2:9" s="116" customFormat="1" ht="42.75" customHeight="1">
      <c r="B4" s="144"/>
      <c r="C4" s="144"/>
      <c r="D4" s="147"/>
      <c r="E4" s="143"/>
    </row>
    <row r="5" spans="2:9" s="117" customFormat="1" ht="39.950000000000003" customHeight="1">
      <c r="B5" s="107">
        <v>5</v>
      </c>
      <c r="C5" s="108" t="s">
        <v>67</v>
      </c>
      <c r="D5" s="105" t="s">
        <v>132</v>
      </c>
      <c r="E5" s="111" t="s">
        <v>69</v>
      </c>
    </row>
    <row r="6" spans="2:9" s="117" customFormat="1" ht="39.950000000000003" customHeight="1">
      <c r="B6" s="107">
        <v>4</v>
      </c>
      <c r="C6" s="109" t="s">
        <v>6</v>
      </c>
      <c r="D6" s="105" t="s">
        <v>133</v>
      </c>
      <c r="E6" s="123" t="s">
        <v>24</v>
      </c>
    </row>
    <row r="7" spans="2:9" s="117" customFormat="1" ht="39.950000000000003" customHeight="1">
      <c r="B7" s="107">
        <v>3</v>
      </c>
      <c r="C7" s="109" t="s">
        <v>7</v>
      </c>
      <c r="D7" s="105" t="s">
        <v>134</v>
      </c>
      <c r="E7" s="111" t="s">
        <v>23</v>
      </c>
    </row>
    <row r="8" spans="2:9" s="117" customFormat="1" ht="39.950000000000003" customHeight="1">
      <c r="B8" s="107">
        <v>2</v>
      </c>
      <c r="C8" s="109" t="s">
        <v>8</v>
      </c>
      <c r="D8" s="105" t="s">
        <v>135</v>
      </c>
      <c r="E8" s="123" t="s">
        <v>22</v>
      </c>
    </row>
    <row r="9" spans="2:9" s="117" customFormat="1" ht="39.950000000000003" customHeight="1">
      <c r="B9" s="107">
        <v>1</v>
      </c>
      <c r="C9" s="109" t="s">
        <v>68</v>
      </c>
      <c r="D9" s="105" t="s">
        <v>136</v>
      </c>
      <c r="E9" s="111" t="s">
        <v>21</v>
      </c>
    </row>
    <row r="10" spans="2:9" s="117" customFormat="1" ht="15.75">
      <c r="B10" s="118"/>
      <c r="D10" s="119"/>
      <c r="E10" s="119"/>
    </row>
    <row r="11" spans="2:9" s="117" customFormat="1" ht="15.75">
      <c r="B11" s="118"/>
      <c r="D11" s="119"/>
      <c r="E11" s="119"/>
    </row>
    <row r="12" spans="2:9" s="117" customFormat="1" ht="15.75">
      <c r="B12" s="118"/>
      <c r="D12" s="119"/>
      <c r="E12" s="119"/>
    </row>
    <row r="13" spans="2:9" ht="24.75" customHeight="1">
      <c r="B13" s="142" t="s">
        <v>9</v>
      </c>
      <c r="C13" s="142"/>
      <c r="D13" s="142"/>
      <c r="E13" s="142"/>
      <c r="F13" s="106"/>
      <c r="G13" s="106"/>
      <c r="H13" s="106"/>
      <c r="I13" s="104"/>
    </row>
    <row r="14" spans="2:9" ht="29.25" customHeight="1">
      <c r="B14" s="120" t="s">
        <v>4</v>
      </c>
      <c r="C14" s="120" t="s">
        <v>5</v>
      </c>
      <c r="D14" s="121" t="s">
        <v>26</v>
      </c>
      <c r="E14" s="122" t="s">
        <v>52</v>
      </c>
    </row>
    <row r="15" spans="2:9" ht="39.950000000000003" customHeight="1">
      <c r="B15" s="107">
        <v>5</v>
      </c>
      <c r="C15" s="108" t="s">
        <v>54</v>
      </c>
      <c r="D15" s="105" t="s">
        <v>132</v>
      </c>
      <c r="E15" s="110" t="s">
        <v>91</v>
      </c>
    </row>
    <row r="16" spans="2:9" ht="39.950000000000003" customHeight="1">
      <c r="B16" s="107">
        <v>4</v>
      </c>
      <c r="C16" s="109" t="s">
        <v>11</v>
      </c>
      <c r="D16" s="105" t="s">
        <v>133</v>
      </c>
      <c r="E16" s="111" t="s">
        <v>92</v>
      </c>
    </row>
    <row r="17" spans="2:5" ht="39.950000000000003" customHeight="1">
      <c r="B17" s="107">
        <v>3</v>
      </c>
      <c r="C17" s="109" t="s">
        <v>12</v>
      </c>
      <c r="D17" s="105" t="s">
        <v>134</v>
      </c>
      <c r="E17" s="110" t="s">
        <v>93</v>
      </c>
    </row>
    <row r="18" spans="2:5" ht="39.950000000000003" customHeight="1">
      <c r="B18" s="107">
        <v>2</v>
      </c>
      <c r="C18" s="109" t="s">
        <v>13</v>
      </c>
      <c r="D18" s="105" t="s">
        <v>135</v>
      </c>
      <c r="E18" s="111" t="s">
        <v>94</v>
      </c>
    </row>
    <row r="19" spans="2:5" ht="39.950000000000003" customHeight="1">
      <c r="B19" s="107">
        <v>1</v>
      </c>
      <c r="C19" s="109" t="s">
        <v>53</v>
      </c>
      <c r="D19" s="105" t="s">
        <v>136</v>
      </c>
      <c r="E19" s="110" t="s">
        <v>95</v>
      </c>
    </row>
  </sheetData>
  <mergeCells count="6">
    <mergeCell ref="B2:E2"/>
    <mergeCell ref="B13:E13"/>
    <mergeCell ref="B3:B4"/>
    <mergeCell ref="C3:C4"/>
    <mergeCell ref="E3:E4"/>
    <mergeCell ref="D3:D4"/>
  </mergeCells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7"/>
  <sheetViews>
    <sheetView showGridLines="0" zoomScale="85" zoomScaleNormal="84" workbookViewId="0">
      <selection activeCell="J1" sqref="J1"/>
    </sheetView>
  </sheetViews>
  <sheetFormatPr baseColWidth="10" defaultColWidth="11.42578125" defaultRowHeight="14.25"/>
  <cols>
    <col min="1" max="1" width="4.28515625" style="2" bestFit="1" customWidth="1"/>
    <col min="2" max="2" width="2.5703125" style="3" bestFit="1" customWidth="1"/>
    <col min="3" max="7" width="9.7109375" style="2" customWidth="1"/>
    <col min="8" max="8" width="12.140625" style="2" customWidth="1"/>
    <col min="9" max="9" width="16.42578125" style="2" customWidth="1"/>
    <col min="10" max="10" width="5.85546875" style="2" customWidth="1"/>
    <col min="11" max="11" width="16.28515625" style="2" customWidth="1"/>
    <col min="12" max="12" width="8.42578125" style="22" customWidth="1"/>
    <col min="13" max="13" width="11.28515625" style="2" customWidth="1"/>
    <col min="14" max="14" width="8.42578125" style="2" customWidth="1"/>
    <col min="15" max="15" width="13.140625" style="22" customWidth="1"/>
    <col min="16" max="16" width="12.7109375" style="2" bestFit="1" customWidth="1"/>
    <col min="17" max="17" width="4.42578125" style="2" customWidth="1"/>
    <col min="18" max="18" width="2.7109375" style="2" bestFit="1" customWidth="1"/>
    <col min="19" max="19" width="16" style="2" bestFit="1" customWidth="1"/>
    <col min="20" max="16384" width="11.42578125" style="2"/>
  </cols>
  <sheetData>
    <row r="1" spans="1:16" ht="15" thickBot="1"/>
    <row r="2" spans="1:16" ht="15.75" thickBot="1">
      <c r="C2" s="148" t="s">
        <v>17</v>
      </c>
      <c r="D2" s="148"/>
      <c r="E2" s="148"/>
      <c r="F2" s="148"/>
      <c r="G2" s="148"/>
      <c r="K2" s="58" t="s">
        <v>70</v>
      </c>
      <c r="L2" s="58" t="s">
        <v>71</v>
      </c>
      <c r="M2" s="58" t="s">
        <v>28</v>
      </c>
      <c r="N2" s="58" t="s">
        <v>76</v>
      </c>
      <c r="O2" s="58" t="s">
        <v>81</v>
      </c>
      <c r="P2" s="59" t="s">
        <v>37</v>
      </c>
    </row>
    <row r="3" spans="1:16" ht="15">
      <c r="C3" s="148"/>
      <c r="D3" s="148"/>
      <c r="E3" s="148"/>
      <c r="F3" s="148"/>
      <c r="G3" s="148"/>
      <c r="K3" s="29" t="s">
        <v>72</v>
      </c>
      <c r="L3" s="44">
        <v>1</v>
      </c>
      <c r="M3" s="45" t="s">
        <v>77</v>
      </c>
      <c r="N3" s="46">
        <v>1</v>
      </c>
      <c r="O3" s="47">
        <f t="shared" ref="O3:O8" si="0">+N3*L3</f>
        <v>1</v>
      </c>
      <c r="P3" s="32" t="s">
        <v>16</v>
      </c>
    </row>
    <row r="4" spans="1:16" ht="14.25" customHeight="1">
      <c r="K4" s="30" t="s">
        <v>72</v>
      </c>
      <c r="L4" s="48">
        <v>1</v>
      </c>
      <c r="M4" s="49" t="s">
        <v>78</v>
      </c>
      <c r="N4" s="1">
        <v>2</v>
      </c>
      <c r="O4" s="50">
        <f t="shared" si="0"/>
        <v>2</v>
      </c>
      <c r="P4" s="33" t="s">
        <v>16</v>
      </c>
    </row>
    <row r="5" spans="1:16" ht="16.5" customHeight="1" thickBot="1">
      <c r="A5" s="149" t="s">
        <v>18</v>
      </c>
      <c r="B5" s="3">
        <v>5</v>
      </c>
      <c r="C5" s="60">
        <f>+C10*$B$5</f>
        <v>5</v>
      </c>
      <c r="D5" s="60">
        <f>+D10*$B$5</f>
        <v>10</v>
      </c>
      <c r="E5" s="60">
        <f>+E10*$B$5</f>
        <v>15</v>
      </c>
      <c r="F5" s="60">
        <f>+F10*$B$5</f>
        <v>20</v>
      </c>
      <c r="G5" s="60">
        <f>+G10*$B$5</f>
        <v>25</v>
      </c>
      <c r="K5" s="30" t="s">
        <v>72</v>
      </c>
      <c r="L5" s="48">
        <v>1</v>
      </c>
      <c r="M5" s="49" t="s">
        <v>51</v>
      </c>
      <c r="N5" s="1">
        <v>3</v>
      </c>
      <c r="O5" s="50">
        <f t="shared" si="0"/>
        <v>3</v>
      </c>
      <c r="P5" s="33" t="s">
        <v>16</v>
      </c>
    </row>
    <row r="6" spans="1:16" ht="15">
      <c r="A6" s="149"/>
      <c r="B6" s="3">
        <v>4</v>
      </c>
      <c r="C6" s="60">
        <f>+$B$6*C10</f>
        <v>4</v>
      </c>
      <c r="D6" s="60">
        <f>+$B$6*D10</f>
        <v>8</v>
      </c>
      <c r="E6" s="60">
        <f>+$B$6*E10</f>
        <v>12</v>
      </c>
      <c r="F6" s="60">
        <f>+$B$6*F10</f>
        <v>16</v>
      </c>
      <c r="G6" s="60">
        <f>+$B$6*G10</f>
        <v>20</v>
      </c>
      <c r="K6" s="30" t="s">
        <v>72</v>
      </c>
      <c r="L6" s="48">
        <v>1</v>
      </c>
      <c r="M6" s="49" t="s">
        <v>79</v>
      </c>
      <c r="N6" s="1">
        <v>4</v>
      </c>
      <c r="O6" s="50">
        <f t="shared" si="0"/>
        <v>4</v>
      </c>
      <c r="P6" s="35" t="s">
        <v>16</v>
      </c>
    </row>
    <row r="7" spans="1:16" ht="15.75" thickBot="1">
      <c r="A7" s="149"/>
      <c r="B7" s="3">
        <v>3</v>
      </c>
      <c r="C7" s="60">
        <f>+C10*$B$7</f>
        <v>3</v>
      </c>
      <c r="D7" s="60">
        <f>+D10*$B$7</f>
        <v>6</v>
      </c>
      <c r="E7" s="60">
        <f>+E10*$B$7</f>
        <v>9</v>
      </c>
      <c r="F7" s="60">
        <f>+F10*$B$7</f>
        <v>12</v>
      </c>
      <c r="G7" s="60">
        <f>+G10*$B$7</f>
        <v>15</v>
      </c>
      <c r="K7" s="31" t="s">
        <v>72</v>
      </c>
      <c r="L7" s="51">
        <v>1</v>
      </c>
      <c r="M7" s="52" t="s">
        <v>80</v>
      </c>
      <c r="N7" s="53">
        <v>5</v>
      </c>
      <c r="O7" s="50">
        <f t="shared" si="0"/>
        <v>5</v>
      </c>
      <c r="P7" s="34" t="s">
        <v>15</v>
      </c>
    </row>
    <row r="8" spans="1:16" ht="15.75" thickBot="1">
      <c r="A8" s="149"/>
      <c r="B8" s="3">
        <v>2</v>
      </c>
      <c r="C8" s="60">
        <f>+C10*$B$8</f>
        <v>2</v>
      </c>
      <c r="D8" s="60">
        <f>+D10*$B$8</f>
        <v>4</v>
      </c>
      <c r="E8" s="60">
        <f>+E10*$B$8</f>
        <v>6</v>
      </c>
      <c r="F8" s="60">
        <f>+F10*$B$8</f>
        <v>8</v>
      </c>
      <c r="G8" s="60">
        <f>+G10*$B$8</f>
        <v>10</v>
      </c>
      <c r="K8" s="29" t="s">
        <v>73</v>
      </c>
      <c r="L8" s="44">
        <v>2</v>
      </c>
      <c r="M8" s="45" t="s">
        <v>77</v>
      </c>
      <c r="N8" s="46">
        <v>1</v>
      </c>
      <c r="O8" s="54">
        <f t="shared" si="0"/>
        <v>2</v>
      </c>
      <c r="P8" s="35" t="s">
        <v>16</v>
      </c>
    </row>
    <row r="9" spans="1:16" ht="15.75" thickBot="1">
      <c r="A9" s="149"/>
      <c r="B9" s="3">
        <v>1</v>
      </c>
      <c r="C9" s="60">
        <f>+C10*$B$9</f>
        <v>1</v>
      </c>
      <c r="D9" s="60">
        <f>+D10*$B$9</f>
        <v>2</v>
      </c>
      <c r="E9" s="60">
        <f>+E10*$B$9</f>
        <v>3</v>
      </c>
      <c r="F9" s="60">
        <f>+F10*$B$9</f>
        <v>4</v>
      </c>
      <c r="G9" s="60">
        <f>+G10*$B$9</f>
        <v>5</v>
      </c>
      <c r="K9" s="30" t="s">
        <v>73</v>
      </c>
      <c r="L9" s="48">
        <v>2</v>
      </c>
      <c r="M9" s="49" t="s">
        <v>78</v>
      </c>
      <c r="N9" s="1">
        <v>2</v>
      </c>
      <c r="O9" s="54">
        <f t="shared" ref="O9:O27" si="1">+N9*L9</f>
        <v>4</v>
      </c>
      <c r="P9" s="36" t="s">
        <v>16</v>
      </c>
    </row>
    <row r="10" spans="1:16" ht="15.75" thickBot="1">
      <c r="C10" s="3">
        <v>1</v>
      </c>
      <c r="D10" s="3">
        <v>2</v>
      </c>
      <c r="E10" s="3">
        <v>3</v>
      </c>
      <c r="F10" s="3">
        <v>4</v>
      </c>
      <c r="G10" s="3">
        <v>5</v>
      </c>
      <c r="K10" s="30" t="s">
        <v>73</v>
      </c>
      <c r="L10" s="48">
        <v>2</v>
      </c>
      <c r="M10" s="49" t="s">
        <v>51</v>
      </c>
      <c r="N10" s="1">
        <v>3</v>
      </c>
      <c r="O10" s="54">
        <f t="shared" si="1"/>
        <v>6</v>
      </c>
      <c r="P10" s="37" t="s">
        <v>15</v>
      </c>
    </row>
    <row r="11" spans="1:16" ht="15.75" thickBot="1">
      <c r="C11" s="150" t="s">
        <v>40</v>
      </c>
      <c r="D11" s="150"/>
      <c r="E11" s="150"/>
      <c r="F11" s="150"/>
      <c r="G11" s="150"/>
      <c r="K11" s="30" t="s">
        <v>73</v>
      </c>
      <c r="L11" s="48">
        <v>2</v>
      </c>
      <c r="M11" s="49" t="s">
        <v>79</v>
      </c>
      <c r="N11" s="1">
        <v>4</v>
      </c>
      <c r="O11" s="54">
        <f t="shared" si="1"/>
        <v>8</v>
      </c>
      <c r="P11" s="37" t="s">
        <v>15</v>
      </c>
    </row>
    <row r="12" spans="1:16" ht="15.75" thickBot="1">
      <c r="C12" s="22"/>
      <c r="D12" s="22"/>
      <c r="E12" s="22"/>
      <c r="F12" s="22"/>
      <c r="G12" s="22"/>
      <c r="H12" s="18"/>
      <c r="I12" s="18"/>
      <c r="J12" s="18"/>
      <c r="K12" s="31" t="s">
        <v>73</v>
      </c>
      <c r="L12" s="51">
        <v>2</v>
      </c>
      <c r="M12" s="52" t="s">
        <v>80</v>
      </c>
      <c r="N12" s="53">
        <v>5</v>
      </c>
      <c r="O12" s="54">
        <f t="shared" si="1"/>
        <v>10</v>
      </c>
      <c r="P12" s="37" t="s">
        <v>15</v>
      </c>
    </row>
    <row r="13" spans="1:16" ht="15.75" thickBot="1">
      <c r="C13" s="22"/>
      <c r="D13" s="22"/>
      <c r="E13" s="22"/>
      <c r="F13" s="22"/>
      <c r="G13" s="22"/>
      <c r="H13" s="18"/>
      <c r="I13" s="18"/>
      <c r="J13" s="18"/>
      <c r="K13" s="40" t="s">
        <v>74</v>
      </c>
      <c r="L13" s="44">
        <v>3</v>
      </c>
      <c r="M13" s="45" t="s">
        <v>77</v>
      </c>
      <c r="N13" s="46">
        <v>1</v>
      </c>
      <c r="O13" s="54">
        <f t="shared" si="1"/>
        <v>3</v>
      </c>
      <c r="P13" s="35" t="s">
        <v>16</v>
      </c>
    </row>
    <row r="14" spans="1:16" ht="15.75" thickBot="1">
      <c r="C14" s="155" t="s">
        <v>83</v>
      </c>
      <c r="D14" s="155"/>
      <c r="E14" s="155"/>
      <c r="F14" s="155" t="s">
        <v>84</v>
      </c>
      <c r="G14" s="155"/>
      <c r="H14" s="155"/>
      <c r="I14" s="155"/>
      <c r="J14" s="18"/>
      <c r="K14" s="41" t="s">
        <v>74</v>
      </c>
      <c r="L14" s="48">
        <v>3</v>
      </c>
      <c r="M14" s="49" t="s">
        <v>78</v>
      </c>
      <c r="N14" s="1">
        <v>2</v>
      </c>
      <c r="O14" s="54">
        <f t="shared" si="1"/>
        <v>6</v>
      </c>
      <c r="P14" s="37" t="s">
        <v>15</v>
      </c>
    </row>
    <row r="15" spans="1:16" ht="15.75" thickBot="1">
      <c r="C15" s="151" t="s">
        <v>168</v>
      </c>
      <c r="D15" s="151" t="s">
        <v>14</v>
      </c>
      <c r="E15" s="151"/>
      <c r="F15" s="154" t="s">
        <v>86</v>
      </c>
      <c r="G15" s="154"/>
      <c r="H15" s="154"/>
      <c r="I15" s="154"/>
      <c r="J15" s="18"/>
      <c r="K15" s="41" t="s">
        <v>74</v>
      </c>
      <c r="L15" s="48">
        <v>3</v>
      </c>
      <c r="M15" s="49" t="s">
        <v>51</v>
      </c>
      <c r="N15" s="1">
        <v>3</v>
      </c>
      <c r="O15" s="54">
        <f t="shared" si="1"/>
        <v>9</v>
      </c>
      <c r="P15" s="37" t="s">
        <v>15</v>
      </c>
    </row>
    <row r="16" spans="1:16" ht="15.75" thickBot="1">
      <c r="C16" s="151"/>
      <c r="D16" s="151"/>
      <c r="E16" s="151"/>
      <c r="F16" s="154"/>
      <c r="G16" s="154"/>
      <c r="H16" s="154"/>
      <c r="I16" s="154"/>
      <c r="J16" s="18"/>
      <c r="K16" s="41" t="s">
        <v>74</v>
      </c>
      <c r="L16" s="48">
        <v>3</v>
      </c>
      <c r="M16" s="49" t="s">
        <v>79</v>
      </c>
      <c r="N16" s="1">
        <v>4</v>
      </c>
      <c r="O16" s="54">
        <f t="shared" si="1"/>
        <v>12</v>
      </c>
      <c r="P16" s="39" t="s">
        <v>14</v>
      </c>
    </row>
    <row r="17" spans="3:16" ht="15.75" thickBot="1">
      <c r="C17" s="152" t="s">
        <v>107</v>
      </c>
      <c r="D17" s="156" t="s">
        <v>15</v>
      </c>
      <c r="E17" s="156"/>
      <c r="F17" s="154" t="s">
        <v>87</v>
      </c>
      <c r="G17" s="154"/>
      <c r="H17" s="154"/>
      <c r="I17" s="154"/>
      <c r="J17" s="18"/>
      <c r="K17" s="42" t="s">
        <v>74</v>
      </c>
      <c r="L17" s="51">
        <v>3</v>
      </c>
      <c r="M17" s="52" t="s">
        <v>80</v>
      </c>
      <c r="N17" s="53">
        <v>5</v>
      </c>
      <c r="O17" s="54">
        <f t="shared" si="1"/>
        <v>15</v>
      </c>
      <c r="P17" s="38" t="s">
        <v>14</v>
      </c>
    </row>
    <row r="18" spans="3:16" ht="15.75" thickBot="1">
      <c r="C18" s="152"/>
      <c r="D18" s="156"/>
      <c r="E18" s="156"/>
      <c r="F18" s="154"/>
      <c r="G18" s="154"/>
      <c r="H18" s="154"/>
      <c r="I18" s="154"/>
      <c r="J18" s="18"/>
      <c r="K18" s="40" t="s">
        <v>75</v>
      </c>
      <c r="L18" s="44">
        <v>4</v>
      </c>
      <c r="M18" s="45" t="s">
        <v>77</v>
      </c>
      <c r="N18" s="46">
        <v>1</v>
      </c>
      <c r="O18" s="54">
        <f t="shared" si="1"/>
        <v>4</v>
      </c>
      <c r="P18" s="35" t="s">
        <v>16</v>
      </c>
    </row>
    <row r="19" spans="3:16" ht="15.75" thickBot="1">
      <c r="C19" s="153" t="s">
        <v>106</v>
      </c>
      <c r="D19" s="153" t="s">
        <v>16</v>
      </c>
      <c r="E19" s="153"/>
      <c r="F19" s="154" t="s">
        <v>85</v>
      </c>
      <c r="G19" s="154"/>
      <c r="H19" s="154"/>
      <c r="I19" s="154"/>
      <c r="K19" s="41" t="s">
        <v>75</v>
      </c>
      <c r="L19" s="48">
        <v>4</v>
      </c>
      <c r="M19" s="49" t="s">
        <v>78</v>
      </c>
      <c r="N19" s="1">
        <v>2</v>
      </c>
      <c r="O19" s="54">
        <f t="shared" si="1"/>
        <v>8</v>
      </c>
      <c r="P19" s="37" t="s">
        <v>15</v>
      </c>
    </row>
    <row r="20" spans="3:16" ht="15.75" thickBot="1">
      <c r="C20" s="153"/>
      <c r="D20" s="153"/>
      <c r="E20" s="153"/>
      <c r="F20" s="154"/>
      <c r="G20" s="154"/>
      <c r="H20" s="154"/>
      <c r="I20" s="154"/>
      <c r="K20" s="41" t="s">
        <v>75</v>
      </c>
      <c r="L20" s="48">
        <v>4</v>
      </c>
      <c r="M20" s="49" t="s">
        <v>51</v>
      </c>
      <c r="N20" s="1">
        <v>3</v>
      </c>
      <c r="O20" s="54">
        <f t="shared" si="1"/>
        <v>12</v>
      </c>
      <c r="P20" s="39" t="s">
        <v>14</v>
      </c>
    </row>
    <row r="21" spans="3:16" ht="15.75" thickBot="1">
      <c r="K21" s="41" t="s">
        <v>75</v>
      </c>
      <c r="L21" s="48">
        <v>4</v>
      </c>
      <c r="M21" s="49" t="s">
        <v>79</v>
      </c>
      <c r="N21" s="1">
        <v>4</v>
      </c>
      <c r="O21" s="54">
        <f t="shared" si="1"/>
        <v>16</v>
      </c>
      <c r="P21" s="39" t="s">
        <v>14</v>
      </c>
    </row>
    <row r="22" spans="3:16" ht="15.75" thickBot="1">
      <c r="K22" s="42" t="s">
        <v>75</v>
      </c>
      <c r="L22" s="51">
        <v>4</v>
      </c>
      <c r="M22" s="52" t="s">
        <v>80</v>
      </c>
      <c r="N22" s="53">
        <v>5</v>
      </c>
      <c r="O22" s="54">
        <f t="shared" si="1"/>
        <v>20</v>
      </c>
      <c r="P22" s="38" t="s">
        <v>14</v>
      </c>
    </row>
    <row r="23" spans="3:16" ht="15.75" thickBot="1">
      <c r="K23" s="55" t="s">
        <v>82</v>
      </c>
      <c r="L23" s="44">
        <v>5</v>
      </c>
      <c r="M23" s="45" t="s">
        <v>77</v>
      </c>
      <c r="N23" s="46">
        <v>1</v>
      </c>
      <c r="O23" s="54">
        <f t="shared" si="1"/>
        <v>5</v>
      </c>
      <c r="P23" s="43" t="s">
        <v>15</v>
      </c>
    </row>
    <row r="24" spans="3:16" ht="15.75" thickBot="1">
      <c r="K24" s="56" t="s">
        <v>82</v>
      </c>
      <c r="L24" s="48">
        <v>5</v>
      </c>
      <c r="M24" s="49" t="s">
        <v>78</v>
      </c>
      <c r="N24" s="1">
        <v>2</v>
      </c>
      <c r="O24" s="54">
        <f t="shared" si="1"/>
        <v>10</v>
      </c>
      <c r="P24" s="37" t="s">
        <v>15</v>
      </c>
    </row>
    <row r="25" spans="3:16" ht="15.75" thickBot="1">
      <c r="K25" s="56" t="s">
        <v>82</v>
      </c>
      <c r="L25" s="48">
        <v>5</v>
      </c>
      <c r="M25" s="49" t="s">
        <v>51</v>
      </c>
      <c r="N25" s="1">
        <v>3</v>
      </c>
      <c r="O25" s="54">
        <f t="shared" si="1"/>
        <v>15</v>
      </c>
      <c r="P25" s="39" t="s">
        <v>14</v>
      </c>
    </row>
    <row r="26" spans="3:16" ht="15.75" thickBot="1">
      <c r="K26" s="56" t="s">
        <v>82</v>
      </c>
      <c r="L26" s="48">
        <v>5</v>
      </c>
      <c r="M26" s="49" t="s">
        <v>79</v>
      </c>
      <c r="N26" s="1">
        <v>4</v>
      </c>
      <c r="O26" s="54">
        <f t="shared" si="1"/>
        <v>20</v>
      </c>
      <c r="P26" s="39" t="s">
        <v>14</v>
      </c>
    </row>
    <row r="27" spans="3:16" ht="15.75" thickBot="1">
      <c r="K27" s="57" t="s">
        <v>82</v>
      </c>
      <c r="L27" s="51">
        <v>5</v>
      </c>
      <c r="M27" s="52" t="s">
        <v>80</v>
      </c>
      <c r="N27" s="53">
        <v>5</v>
      </c>
      <c r="O27" s="54">
        <f t="shared" si="1"/>
        <v>25</v>
      </c>
      <c r="P27" s="38" t="s">
        <v>14</v>
      </c>
    </row>
  </sheetData>
  <mergeCells count="14">
    <mergeCell ref="C19:C20"/>
    <mergeCell ref="D19:E20"/>
    <mergeCell ref="F19:I20"/>
    <mergeCell ref="C14:E14"/>
    <mergeCell ref="F14:I14"/>
    <mergeCell ref="D15:E16"/>
    <mergeCell ref="F15:I16"/>
    <mergeCell ref="D17:E18"/>
    <mergeCell ref="F17:I18"/>
    <mergeCell ref="C2:G3"/>
    <mergeCell ref="A5:A9"/>
    <mergeCell ref="C11:G11"/>
    <mergeCell ref="C15:C16"/>
    <mergeCell ref="C17:C18"/>
  </mergeCells>
  <conditionalFormatting sqref="C5:G9">
    <cfRule type="cellIs" dxfId="2" priority="1" operator="lessThan">
      <formula>5</formula>
    </cfRule>
    <cfRule type="cellIs" dxfId="1" priority="2" operator="between">
      <formula>5</formula>
      <formula>10</formula>
    </cfRule>
    <cfRule type="cellIs" dxfId="0" priority="3" operator="greaterThan">
      <formula>11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Matriz de auditoria</vt:lpstr>
      <vt:lpstr>Escalas</vt:lpstr>
      <vt:lpstr>Mapa de riesgos</vt:lpstr>
    </vt:vector>
  </TitlesOfParts>
  <Company>Universidad Antonio Nariño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Propuesta para la Elaboración de la Matriz de Riesgo como Herramienta para una Auditoria Eficiente</dc:title>
  <dc:subject>Trabajo de Grado</dc:subject>
  <dc:creator>Sonia Carolina Jimenez Lombana</dc:creator>
  <cp:lastModifiedBy>CAROLINA JIMENEZ</cp:lastModifiedBy>
  <cp:lastPrinted>2023-01-25T19:38:46Z</cp:lastPrinted>
  <dcterms:created xsi:type="dcterms:W3CDTF">2017-12-27T15:38:54Z</dcterms:created>
  <dcterms:modified xsi:type="dcterms:W3CDTF">2023-01-26T20:46:43Z</dcterms:modified>
</cp:coreProperties>
</file>